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66925"/>
  <mc:AlternateContent xmlns:mc="http://schemas.openxmlformats.org/markup-compatibility/2006">
    <mc:Choice Requires="x15">
      <x15ac:absPath xmlns:x15ac="http://schemas.microsoft.com/office/spreadsheetml/2010/11/ac" url="https://usdagcc-my.sharepoint.com/personal/judene_mclane_usda_gov/Documents/Documents/Website/2022/"/>
    </mc:Choice>
  </mc:AlternateContent>
  <xr:revisionPtr revIDLastSave="0" documentId="8_{0248B606-5B06-4100-A977-AD553B4F7210}" xr6:coauthVersionLast="47" xr6:coauthVersionMax="47" xr10:uidLastSave="{00000000-0000-0000-0000-000000000000}"/>
  <bookViews>
    <workbookView xWindow="2340" yWindow="1875" windowWidth="18015" windowHeight="14325" xr2:uid="{F277A269-A3A9-465B-9082-529E437927F7}"/>
  </bookViews>
  <sheets>
    <sheet name="Form-Means" sheetId="3" r:id="rId1"/>
    <sheet name="Raw data" sheetId="15" r:id="rId2"/>
    <sheet name="Additional Info" sheetId="6" r:id="rId3"/>
    <sheet name="WWCOE" sheetId="5" r:id="rId4"/>
  </sheets>
  <definedNames>
    <definedName name="_xlnm.Database" localSheetId="0">#REF!</definedName>
    <definedName name="_xlnm.Databa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3" i="3" l="1"/>
  <c r="G43" i="3"/>
  <c r="G45" i="3" s="1"/>
  <c r="F43" i="3"/>
  <c r="E43" i="3"/>
  <c r="H50" i="3"/>
  <c r="G50" i="3"/>
  <c r="F50" i="3"/>
  <c r="E50" i="3"/>
  <c r="G48" i="3"/>
  <c r="F48" i="3"/>
  <c r="E48" i="3"/>
  <c r="F45" i="3"/>
  <c r="E45" i="3"/>
  <c r="H44" i="3"/>
  <c r="G44" i="3"/>
  <c r="F44" i="3"/>
  <c r="E44" i="3"/>
  <c r="H42" i="3"/>
  <c r="G42" i="3"/>
  <c r="F42" i="3"/>
  <c r="E42" i="3"/>
  <c r="D40" i="3"/>
  <c r="D39" i="3"/>
  <c r="D38" i="3"/>
  <c r="D37" i="3"/>
  <c r="D36" i="3"/>
  <c r="D35" i="3"/>
  <c r="D34" i="3"/>
  <c r="D33" i="3"/>
  <c r="D32" i="3"/>
  <c r="D31" i="3"/>
  <c r="D30" i="3"/>
  <c r="D29" i="3"/>
  <c r="D28" i="3"/>
  <c r="D27" i="3"/>
  <c r="D26" i="3"/>
  <c r="D25" i="3"/>
  <c r="D24" i="3"/>
  <c r="D23" i="3"/>
  <c r="D22" i="3"/>
  <c r="D21" i="3"/>
  <c r="D20" i="3"/>
  <c r="D19" i="3"/>
  <c r="D18" i="3"/>
  <c r="D17" i="3"/>
  <c r="D16" i="3"/>
  <c r="D15" i="3"/>
  <c r="D14" i="3"/>
  <c r="Q55" i="15"/>
  <c r="N55" i="15" s="1"/>
  <c r="P55" i="15"/>
  <c r="Q28" i="15"/>
  <c r="N28" i="15" s="1"/>
  <c r="P28" i="15"/>
  <c r="Q54" i="15"/>
  <c r="P54" i="15"/>
  <c r="N54" i="15"/>
  <c r="Q27" i="15"/>
  <c r="N27" i="15" s="1"/>
  <c r="P27" i="15"/>
  <c r="Q53" i="15"/>
  <c r="N53" i="15" s="1"/>
  <c r="P53" i="15"/>
  <c r="Q26" i="15"/>
  <c r="N26" i="15" s="1"/>
  <c r="P26" i="15"/>
  <c r="Q52" i="15"/>
  <c r="N52" i="15" s="1"/>
  <c r="P52" i="15"/>
  <c r="Q25" i="15"/>
  <c r="N25" i="15" s="1"/>
  <c r="P25" i="15"/>
  <c r="Q51" i="15"/>
  <c r="N51" i="15" s="1"/>
  <c r="P51" i="15"/>
  <c r="Q24" i="15"/>
  <c r="N24" i="15" s="1"/>
  <c r="P24" i="15"/>
  <c r="Q50" i="15"/>
  <c r="N50" i="15" s="1"/>
  <c r="P50" i="15"/>
  <c r="Q23" i="15"/>
  <c r="N23" i="15" s="1"/>
  <c r="P23" i="15"/>
  <c r="Q49" i="15"/>
  <c r="N49" i="15" s="1"/>
  <c r="P49" i="15"/>
  <c r="Q22" i="15"/>
  <c r="N22" i="15" s="1"/>
  <c r="P22" i="15"/>
  <c r="Q48" i="15"/>
  <c r="N48" i="15" s="1"/>
  <c r="P48" i="15"/>
  <c r="Q21" i="15"/>
  <c r="N21" i="15" s="1"/>
  <c r="P21" i="15"/>
  <c r="Q47" i="15"/>
  <c r="N47" i="15" s="1"/>
  <c r="P47" i="15"/>
  <c r="Q20" i="15"/>
  <c r="N20" i="15" s="1"/>
  <c r="P20" i="15"/>
  <c r="Q46" i="15"/>
  <c r="N46" i="15" s="1"/>
  <c r="P46" i="15"/>
  <c r="Q19" i="15"/>
  <c r="N19" i="15" s="1"/>
  <c r="P19" i="15"/>
  <c r="Q45" i="15"/>
  <c r="N45" i="15" s="1"/>
  <c r="P45" i="15"/>
  <c r="Q18" i="15"/>
  <c r="N18" i="15" s="1"/>
  <c r="P18" i="15"/>
  <c r="Q44" i="15"/>
  <c r="N44" i="15" s="1"/>
  <c r="P44" i="15"/>
  <c r="Q17" i="15"/>
  <c r="N17" i="15" s="1"/>
  <c r="P17" i="15"/>
  <c r="Q43" i="15"/>
  <c r="N43" i="15" s="1"/>
  <c r="P43" i="15"/>
  <c r="Q16" i="15"/>
  <c r="N16" i="15" s="1"/>
  <c r="P16" i="15"/>
  <c r="Q42" i="15"/>
  <c r="N42" i="15" s="1"/>
  <c r="P42" i="15"/>
  <c r="Q15" i="15"/>
  <c r="N15" i="15" s="1"/>
  <c r="P15" i="15"/>
  <c r="Q41" i="15"/>
  <c r="N41" i="15" s="1"/>
  <c r="P41" i="15"/>
  <c r="Q14" i="15"/>
  <c r="N14" i="15" s="1"/>
  <c r="P14" i="15"/>
  <c r="Q40" i="15"/>
  <c r="N40" i="15" s="1"/>
  <c r="P40" i="15"/>
  <c r="Q13" i="15"/>
  <c r="N13" i="15" s="1"/>
  <c r="P13" i="15"/>
  <c r="Q39" i="15"/>
  <c r="N39" i="15" s="1"/>
  <c r="P39" i="15"/>
  <c r="Q12" i="15"/>
  <c r="N12" i="15" s="1"/>
  <c r="P12" i="15"/>
  <c r="Q38" i="15"/>
  <c r="N38" i="15" s="1"/>
  <c r="P38" i="15"/>
  <c r="Q11" i="15"/>
  <c r="N11" i="15" s="1"/>
  <c r="P11" i="15"/>
  <c r="Q37" i="15"/>
  <c r="N37" i="15" s="1"/>
  <c r="P37" i="15"/>
  <c r="Q10" i="15"/>
  <c r="N10" i="15" s="1"/>
  <c r="P10" i="15"/>
  <c r="Q36" i="15"/>
  <c r="N36" i="15" s="1"/>
  <c r="P36" i="15"/>
  <c r="Q9" i="15"/>
  <c r="N9" i="15" s="1"/>
  <c r="P9" i="15"/>
  <c r="Q35" i="15"/>
  <c r="N35" i="15" s="1"/>
  <c r="P35" i="15"/>
  <c r="Q8" i="15"/>
  <c r="N8" i="15" s="1"/>
  <c r="P8" i="15"/>
  <c r="Q34" i="15"/>
  <c r="N34" i="15" s="1"/>
  <c r="P34" i="15"/>
  <c r="Q7" i="15"/>
  <c r="N7" i="15" s="1"/>
  <c r="P7" i="15"/>
  <c r="Q33" i="15"/>
  <c r="N33" i="15" s="1"/>
  <c r="P33" i="15"/>
  <c r="Q6" i="15"/>
  <c r="N6" i="15" s="1"/>
  <c r="P6" i="15"/>
  <c r="Q32" i="15"/>
  <c r="N32" i="15" s="1"/>
  <c r="P32" i="15"/>
  <c r="Q5" i="15"/>
  <c r="N5" i="15" s="1"/>
  <c r="P5" i="15"/>
  <c r="Q31" i="15"/>
  <c r="N31" i="15" s="1"/>
  <c r="P31" i="15"/>
  <c r="Q4" i="15"/>
  <c r="N4" i="15" s="1"/>
  <c r="P4" i="15"/>
  <c r="Q30" i="15"/>
  <c r="N30" i="15" s="1"/>
  <c r="P30" i="15"/>
  <c r="Q3" i="15"/>
  <c r="N3" i="15" s="1"/>
  <c r="P3" i="15"/>
  <c r="Q29" i="15"/>
  <c r="N29" i="15" s="1"/>
  <c r="P29" i="15"/>
  <c r="Q2" i="15"/>
  <c r="N2" i="15" s="1"/>
  <c r="P2" i="15"/>
  <c r="H48" i="3"/>
  <c r="C48" i="3"/>
  <c r="C50" i="3" s="1"/>
  <c r="H45" i="3"/>
  <c r="C42" i="3"/>
  <c r="C44" i="3" s="1"/>
  <c r="C43" i="3" l="1"/>
  <c r="C45" i="3" s="1"/>
</calcChain>
</file>

<file path=xl/sharedStrings.xml><?xml version="1.0" encoding="utf-8"?>
<sst xmlns="http://schemas.openxmlformats.org/spreadsheetml/2006/main" count="271" uniqueCount="126">
  <si>
    <t>Location:</t>
  </si>
  <si>
    <t>Cooperator:</t>
  </si>
  <si>
    <t>Comments:</t>
  </si>
  <si>
    <t>Date/Feekes Growth Stage When Scored</t>
  </si>
  <si>
    <t>ENTRY</t>
  </si>
  <si>
    <t>CULTIVAR/</t>
  </si>
  <si>
    <t>YIELD</t>
  </si>
  <si>
    <t>TEST</t>
  </si>
  <si>
    <t>HEIGHT</t>
  </si>
  <si>
    <t>NO.</t>
  </si>
  <si>
    <t>DESIGNATION</t>
  </si>
  <si>
    <t>WT.</t>
  </si>
  <si>
    <t>Yield</t>
  </si>
  <si>
    <t>bu/A</t>
  </si>
  <si>
    <t>rank</t>
  </si>
  <si>
    <t>lbs/bu</t>
  </si>
  <si>
    <t xml:space="preserve"> </t>
  </si>
  <si>
    <t>Mean</t>
  </si>
  <si>
    <t>CV (%)</t>
  </si>
  <si>
    <t>Maximum</t>
  </si>
  <si>
    <t>Minimum</t>
  </si>
  <si>
    <t xml:space="preserve">Add worksheet with plot data </t>
  </si>
  <si>
    <t>The Wheat Workers Code of Ethics</t>
  </si>
  <si>
    <t>Seed is distributed in accordance with the 'Wheat Workers Code of Ethics for Distribution of Germ Plasm', developed and adopted by the National Wheat Improvement Committee on 5 November, 1994, with modifications proposed and approved on 31 January, 2001.</t>
  </si>
  <si>
    <t>Acceptance of Uniform Nursery seed constitutes agreement.</t>
  </si>
  <si>
    <t>1. The originating breeder, institution, or company has certain rights to the material. These rights are not waived with the distribution of seeds or plant material, but remain with the originator.</t>
  </si>
  <si>
    <t>2. The recipient of seeds or plant material shall make no secondary distributions of the germ plasm without the permission of the owner/breeder.</t>
  </si>
  <si>
    <t>3. The owner/breeder in distributing seeds or other propagating material grants permission for its use in tests under the recipient's control or as a parent for making of crosses from which selections will be made. Uses for which written approval of the owner/breeder is required include:</t>
  </si>
  <si>
    <t>- testing in regional or international nurseries;</t>
  </si>
  <si>
    <t>- increase and release as a cultivar;</t>
  </si>
  <si>
    <t>- reselection from within the stock'</t>
  </si>
  <si>
    <t>- use as a parent of a commercial F1 hybrid, synthetic, or multiline cultivar;</t>
  </si>
  <si>
    <t>- use as a recurrent parent in backcrossing'</t>
  </si>
  <si>
    <t>- mutation breeding</t>
  </si>
  <si>
    <t>- selection of somaclonal variants; or</t>
  </si>
  <si>
    <t>- use as a recipient parent for asexual gene transfer, including gene transfer using molecular genetic techniques.</t>
  </si>
  <si>
    <t>4. Plant materials of this nature entered in crop cultivar trial shall not be used for seed increase. Reasonable precautions to ensure retention or recover of plant materials at harvest shall be taken.</t>
  </si>
  <si>
    <t>SEE ADDITIONAL INFO TAB FOR COMMENTS</t>
  </si>
  <si>
    <t>USDA and Washington State University</t>
  </si>
  <si>
    <t>BLOC</t>
  </si>
  <si>
    <t>RECORD</t>
  </si>
  <si>
    <t>PLOT</t>
  </si>
  <si>
    <t>NAME</t>
  </si>
  <si>
    <t>PEDIGREE</t>
  </si>
  <si>
    <t>HEADCODE</t>
  </si>
  <si>
    <t>HTCM</t>
  </si>
  <si>
    <t>PLOTLEN</t>
  </si>
  <si>
    <t>PLOTWID</t>
  </si>
  <si>
    <t>YIELDG</t>
  </si>
  <si>
    <t>YLD_BUA</t>
  </si>
  <si>
    <t>TWTLBSBU</t>
  </si>
  <si>
    <t>TWTKGHL</t>
  </si>
  <si>
    <t>YLD_KGHA</t>
  </si>
  <si>
    <t>.</t>
  </si>
  <si>
    <t>lbw</t>
  </si>
  <si>
    <t>Trait means for Western Regional Hard Winter Wheat 2021-22</t>
  </si>
  <si>
    <t>STAGE</t>
  </si>
  <si>
    <t>PLANT</t>
  </si>
  <si>
    <t>inches</t>
  </si>
  <si>
    <t>Error Mean Square from ANOVA</t>
  </si>
  <si>
    <t>Entry Deg. Of Freedom</t>
  </si>
  <si>
    <t>LSD(0.1)</t>
  </si>
  <si>
    <t>T ALPHA=0.1</t>
  </si>
  <si>
    <t>GROWTHSTAG</t>
  </si>
  <si>
    <t>GROWTHST2</t>
  </si>
  <si>
    <t>zadoks</t>
  </si>
  <si>
    <t>ARS14DH1014-21C</t>
  </si>
  <si>
    <t>(ARS-Amber/X010301-4-2C)</t>
  </si>
  <si>
    <t>caw</t>
  </si>
  <si>
    <t>ARS14X1083-99C</t>
  </si>
  <si>
    <t>(X06141-1L/X070036-0-0-47C)</t>
  </si>
  <si>
    <t>cbw</t>
  </si>
  <si>
    <t>WA8307</t>
  </si>
  <si>
    <t>Estica/Finley ssd-51/Finch//Xerpha</t>
  </si>
  <si>
    <t>law</t>
  </si>
  <si>
    <t>UIL16-478001</t>
  </si>
  <si>
    <t>[ LCSSONIC x 08-21702A ]</t>
  </si>
  <si>
    <t>UIL16-072025</t>
  </si>
  <si>
    <t>[ 06-03303B x 09-12457A ]</t>
  </si>
  <si>
    <t>WA8371</t>
  </si>
  <si>
    <t>WA8336</t>
  </si>
  <si>
    <t>Bobtail//Residence-45/Finch-23-19</t>
  </si>
  <si>
    <t>OR2180149</t>
  </si>
  <si>
    <t>OR2090540/Ladd</t>
  </si>
  <si>
    <t>MADSEN</t>
  </si>
  <si>
    <t>STEPHENS</t>
  </si>
  <si>
    <t>Nord Desprez/Pullman Sel. 101, CItr13438</t>
  </si>
  <si>
    <t>OR2160264</t>
  </si>
  <si>
    <t>Ladd/ORSS-1757</t>
  </si>
  <si>
    <t>OR2190027 CL+</t>
  </si>
  <si>
    <t>Rosalyn/3/ORCF-103/AP100CL//OR2060371</t>
  </si>
  <si>
    <t>SOCKEYECL+</t>
  </si>
  <si>
    <t>OR2170559</t>
  </si>
  <si>
    <t>NSL08-3485/SY-Ovation//OR951431/NSA 94-2137</t>
  </si>
  <si>
    <t>LCSHULK</t>
  </si>
  <si>
    <t>ARS14DH1011-11L</t>
  </si>
  <si>
    <t>(ARS97230-6C/WA8142-3)</t>
  </si>
  <si>
    <t>OR2180377</t>
  </si>
  <si>
    <t>Rosalyn/OR2131615</t>
  </si>
  <si>
    <t>NWDUET</t>
  </si>
  <si>
    <t>UIL14-085001A</t>
  </si>
  <si>
    <t>[ 06-03303B x MADSEN ]</t>
  </si>
  <si>
    <t>OR2190025 CL+</t>
  </si>
  <si>
    <t>CAMEO</t>
  </si>
  <si>
    <t>OR5180071</t>
  </si>
  <si>
    <t>ARS98X402-1C/OR2080641</t>
  </si>
  <si>
    <t>BOBTAIL</t>
  </si>
  <si>
    <t>Einstein/Tubbs</t>
  </si>
  <si>
    <t>SELBU2.0</t>
  </si>
  <si>
    <t>ARSCRESCENT</t>
  </si>
  <si>
    <t>Dusty//MDN sib/Dusty///WA7665/RULO</t>
  </si>
  <si>
    <t>OR2160243</t>
  </si>
  <si>
    <t>Mary/96-16702A</t>
  </si>
  <si>
    <t>IDO2008</t>
  </si>
  <si>
    <t>IDO1005/99-22705A</t>
  </si>
  <si>
    <t>OR2190025CL+</t>
  </si>
  <si>
    <t>OR2190027CL+</t>
  </si>
  <si>
    <t>lar</t>
  </si>
  <si>
    <t xml:space="preserve">GROWTH </t>
  </si>
  <si>
    <t>Oregon State University Columbia Basin Agricultural Research Center, Pendleton, OR</t>
  </si>
  <si>
    <t>Address:</t>
  </si>
  <si>
    <t>Kim Garland Campbell and Patricia DeMacon</t>
  </si>
  <si>
    <t>Harvest date: 8/2/2022</t>
  </si>
  <si>
    <t>Plot size (sq ft): 44</t>
  </si>
  <si>
    <t>Number of Reps: 2</t>
  </si>
  <si>
    <t>Planting date: 10/7/2021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</si>
</sst>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
  </numFmts>
  <fonts count="14">
    <font>
      <sz val="10"/>
      <color theme="1"/>
      <name val="Arial"/>
      <family val="2"/>
    </font>
    <font>
      <sz val="11"/>
      <color theme="1"/>
      <name val="Calibri"/>
      <family val="2"/>
      <scheme val="minor"/>
    </font>
    <font>
      <sz val="10"/>
      <name val="Arial"/>
      <family val="2"/>
    </font>
    <font>
      <b/>
      <sz val="12"/>
      <name val="Arial"/>
      <family val="2"/>
    </font>
    <font>
      <sz val="11"/>
      <color theme="1"/>
      <name val="Calibri"/>
      <family val="2"/>
      <scheme val="minor"/>
    </font>
    <font>
      <u/>
      <sz val="11"/>
      <color theme="10"/>
      <name val="Calibri"/>
      <family val="2"/>
      <scheme val="minor"/>
    </font>
    <font>
      <sz val="12"/>
      <name val="Arial"/>
      <family val="2"/>
    </font>
    <font>
      <sz val="12"/>
      <color theme="1"/>
      <name val="Arial"/>
      <family val="2"/>
    </font>
    <font>
      <i/>
      <sz val="11"/>
      <name val="Calibri"/>
      <family val="2"/>
      <scheme val="minor"/>
    </font>
    <font>
      <sz val="11"/>
      <color indexed="8"/>
      <name val="Calibri"/>
      <family val="2"/>
    </font>
    <font>
      <sz val="11"/>
      <color rgb="FF000000"/>
      <name val="Calibri"/>
      <family val="2"/>
      <scheme val="minor"/>
    </font>
    <font>
      <sz val="11"/>
      <name val="Calibri"/>
      <family val="2"/>
      <scheme val="minor"/>
    </font>
    <font>
      <b/>
      <sz val="11"/>
      <color rgb="FF000000"/>
      <name val="Calibri"/>
      <family val="2"/>
      <scheme val="minor"/>
    </font>
    <font>
      <sz val="11"/>
      <color theme="1"/>
      <name val="Lucida Grande"/>
      <family val="2"/>
    </font>
  </fonts>
  <fills count="5">
    <fill>
      <patternFill patternType="none"/>
    </fill>
    <fill>
      <patternFill patternType="gray125"/>
    </fill>
    <fill>
      <patternFill patternType="solid">
        <fgColor rgb="FF92D050"/>
        <bgColor indexed="64"/>
      </patternFill>
    </fill>
    <fill>
      <patternFill patternType="solid">
        <fgColor rgb="FFF5F5F5"/>
      </patternFill>
    </fill>
    <fill>
      <patternFill patternType="solid">
        <fgColor rgb="FFD3D3D3"/>
      </patternFill>
    </fill>
  </fills>
  <borders count="2">
    <border>
      <left/>
      <right/>
      <top/>
      <bottom/>
      <diagonal/>
    </border>
    <border>
      <left style="hair">
        <color rgb="FF000000"/>
      </left>
      <right style="hair">
        <color rgb="FF000000"/>
      </right>
      <top style="hair">
        <color rgb="FF000000"/>
      </top>
      <bottom style="hair">
        <color rgb="FF000000"/>
      </bottom>
      <diagonal/>
    </border>
  </borders>
  <cellStyleXfs count="10">
    <xf numFmtId="0" fontId="0" fillId="0" borderId="0"/>
    <xf numFmtId="0" fontId="2" fillId="0" borderId="0"/>
    <xf numFmtId="0" fontId="2" fillId="0" borderId="0"/>
    <xf numFmtId="0" fontId="4" fillId="0" borderId="0"/>
    <xf numFmtId="0" fontId="5" fillId="0" borderId="0" applyNumberFormat="0" applyFill="0" applyBorder="0" applyAlignment="0" applyProtection="0"/>
    <xf numFmtId="0" fontId="2" fillId="0" borderId="0"/>
    <xf numFmtId="0" fontId="2" fillId="0" borderId="0"/>
    <xf numFmtId="0" fontId="1" fillId="0" borderId="0"/>
    <xf numFmtId="0" fontId="1" fillId="0" borderId="0"/>
    <xf numFmtId="0" fontId="11" fillId="0" borderId="0"/>
  </cellStyleXfs>
  <cellXfs count="34">
    <xf numFmtId="0" fontId="0" fillId="0" borderId="0" xfId="0"/>
    <xf numFmtId="0" fontId="2" fillId="0" borderId="0" xfId="1" applyAlignment="1">
      <alignment horizontal="center"/>
    </xf>
    <xf numFmtId="0" fontId="6" fillId="0" borderId="0" xfId="5" applyFont="1"/>
    <xf numFmtId="0" fontId="6" fillId="0" borderId="0" xfId="5" applyFont="1" applyAlignment="1">
      <alignment horizontal="left"/>
    </xf>
    <xf numFmtId="14" fontId="6" fillId="0" borderId="0" xfId="5" applyNumberFormat="1" applyFont="1" applyAlignment="1">
      <alignment horizontal="center"/>
    </xf>
    <xf numFmtId="0" fontId="2" fillId="0" borderId="0" xfId="2" applyAlignment="1">
      <alignment vertical="center"/>
    </xf>
    <xf numFmtId="0" fontId="2" fillId="0" borderId="0" xfId="2" applyAlignment="1">
      <alignment horizontal="center" vertical="center"/>
    </xf>
    <xf numFmtId="0" fontId="2" fillId="0" borderId="0" xfId="2"/>
    <xf numFmtId="0" fontId="2" fillId="0" borderId="0" xfId="2" applyAlignment="1">
      <alignment horizontal="center"/>
    </xf>
    <xf numFmtId="0" fontId="3" fillId="2" borderId="0" xfId="5" applyFont="1" applyFill="1"/>
    <xf numFmtId="0" fontId="6" fillId="2" borderId="0" xfId="5" applyFont="1" applyFill="1" applyAlignment="1">
      <alignment horizontal="left"/>
    </xf>
    <xf numFmtId="0" fontId="3" fillId="0" borderId="0" xfId="2" applyFont="1"/>
    <xf numFmtId="0" fontId="2" fillId="0" borderId="0" xfId="5" applyAlignment="1">
      <alignment horizontal="right"/>
    </xf>
    <xf numFmtId="1" fontId="2" fillId="0" borderId="0" xfId="5" applyNumberFormat="1" applyAlignment="1">
      <alignment horizontal="right"/>
    </xf>
    <xf numFmtId="0" fontId="7" fillId="0" borderId="0" xfId="0" applyFont="1" applyAlignment="1">
      <alignment horizontal="left"/>
    </xf>
    <xf numFmtId="0" fontId="6" fillId="0" borderId="0" xfId="5" applyFont="1" applyAlignment="1">
      <alignment horizontal="center"/>
    </xf>
    <xf numFmtId="1" fontId="7" fillId="0" borderId="0" xfId="3" applyNumberFormat="1" applyFont="1" applyAlignment="1">
      <alignment horizontal="left"/>
    </xf>
    <xf numFmtId="2" fontId="2" fillId="0" borderId="0" xfId="2" applyNumberFormat="1" applyAlignment="1">
      <alignment horizontal="center"/>
    </xf>
    <xf numFmtId="2" fontId="2" fillId="0" borderId="0" xfId="2" applyNumberFormat="1"/>
    <xf numFmtId="0" fontId="12" fillId="4" borderId="1" xfId="9" applyFont="1" applyFill="1" applyBorder="1" applyAlignment="1">
      <alignment horizontal="center" vertical="center"/>
    </xf>
    <xf numFmtId="0" fontId="10" fillId="4" borderId="0" xfId="9" applyFont="1" applyFill="1" applyAlignment="1">
      <alignment horizontal="center" vertical="center"/>
    </xf>
    <xf numFmtId="2" fontId="10" fillId="4" borderId="0" xfId="9" applyNumberFormat="1" applyFont="1" applyFill="1" applyAlignment="1">
      <alignment horizontal="center" vertical="center"/>
    </xf>
    <xf numFmtId="2" fontId="11" fillId="0" borderId="0" xfId="9" applyNumberFormat="1" applyProtection="1">
      <protection locked="0"/>
    </xf>
    <xf numFmtId="0" fontId="11" fillId="0" borderId="0" xfId="9" applyProtection="1">
      <protection locked="0"/>
    </xf>
    <xf numFmtId="0" fontId="8" fillId="3" borderId="1" xfId="9" applyFont="1" applyFill="1" applyBorder="1"/>
    <xf numFmtId="0" fontId="9" fillId="0" borderId="0" xfId="9" applyFont="1" applyProtection="1">
      <protection locked="0"/>
    </xf>
    <xf numFmtId="164" fontId="11" fillId="0" borderId="0" xfId="9" applyNumberFormat="1" applyProtection="1">
      <protection locked="0"/>
    </xf>
    <xf numFmtId="165" fontId="11" fillId="0" borderId="0" xfId="9" applyNumberFormat="1" applyProtection="1">
      <protection locked="0"/>
    </xf>
    <xf numFmtId="2" fontId="0" fillId="0" borderId="0" xfId="0" applyNumberFormat="1"/>
    <xf numFmtId="2" fontId="9" fillId="0" borderId="0" xfId="9" applyNumberFormat="1" applyFont="1" applyProtection="1">
      <protection locked="0"/>
    </xf>
    <xf numFmtId="2" fontId="11" fillId="0" borderId="1" xfId="9" applyNumberFormat="1" applyBorder="1" applyProtection="1">
      <protection locked="0"/>
    </xf>
    <xf numFmtId="2" fontId="13" fillId="0" borderId="0" xfId="0" applyNumberFormat="1" applyFont="1"/>
    <xf numFmtId="1" fontId="0" fillId="0" borderId="0" xfId="0" applyNumberFormat="1" applyAlignment="1">
      <alignment horizontal="left"/>
    </xf>
    <xf numFmtId="14" fontId="2" fillId="0" borderId="0" xfId="2" applyNumberFormat="1" applyAlignment="1">
      <alignment horizontal="center"/>
    </xf>
  </cellXfs>
  <cellStyles count="10">
    <cellStyle name="Hyperlink 2" xfId="4" xr:uid="{C0CD641F-97D8-45BF-A929-1B7C5D0219BA}"/>
    <cellStyle name="N1 2 2" xfId="5" xr:uid="{8A41B401-D7C6-4E8C-8CF3-7332A6CC427C}"/>
    <cellStyle name="Normal" xfId="0" builtinId="0"/>
    <cellStyle name="Normal 10" xfId="6" xr:uid="{9FC0875B-4D51-4C3F-A132-0C944301B62A}"/>
    <cellStyle name="Normal 11" xfId="2" xr:uid="{C41A4843-E5D6-4D4F-8708-4255ABF6EDDC}"/>
    <cellStyle name="Normal 2" xfId="7" xr:uid="{3767D4BE-1005-40A3-BBB5-E459B4271B92}"/>
    <cellStyle name="Normal 2 2" xfId="3" xr:uid="{4E9C43DE-8F2F-411C-BB3A-25731E43295B}"/>
    <cellStyle name="Normal 2 2 2" xfId="8" xr:uid="{4370EA2B-CB36-489E-AE54-22912C4532AC}"/>
    <cellStyle name="Normal 3" xfId="1" xr:uid="{2D3426AB-CBA4-4868-8423-CB0FFC311951}"/>
    <cellStyle name="Normal 4" xfId="9" xr:uid="{514B264F-3F39-9840-81CC-EA95485D80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238125</xdr:colOff>
      <xdr:row>7</xdr:row>
      <xdr:rowOff>79375</xdr:rowOff>
    </xdr:from>
    <xdr:to>
      <xdr:col>2</xdr:col>
      <xdr:colOff>452437</xdr:colOff>
      <xdr:row>7</xdr:row>
      <xdr:rowOff>80963</xdr:rowOff>
    </xdr:to>
    <xdr:cxnSp macro="">
      <xdr:nvCxnSpPr>
        <xdr:cNvPr id="2" name="Straight Arrow Connector 1">
          <a:extLst>
            <a:ext uri="{FF2B5EF4-FFF2-40B4-BE49-F238E27FC236}">
              <a16:creationId xmlns:a16="http://schemas.microsoft.com/office/drawing/2014/main" id="{4EC68884-1458-4544-BBF3-E8D36816340E}"/>
            </a:ext>
          </a:extLst>
        </xdr:cNvPr>
        <xdr:cNvCxnSpPr/>
      </xdr:nvCxnSpPr>
      <xdr:spPr>
        <a:xfrm>
          <a:off x="2478405" y="841375"/>
          <a:ext cx="199072"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05509-1800-4222-AD86-67555BEB88CB}">
  <sheetPr>
    <pageSetUpPr fitToPage="1"/>
  </sheetPr>
  <dimension ref="A1:N53"/>
  <sheetViews>
    <sheetView tabSelected="1" zoomScale="125" workbookViewId="0">
      <pane xSplit="2" ySplit="12" topLeftCell="C13" activePane="bottomRight" state="frozen"/>
      <selection pane="topRight" activeCell="C1" sqref="C1"/>
      <selection pane="bottomLeft" activeCell="A12" sqref="A12"/>
      <selection pane="bottomRight" activeCell="K6" sqref="K6"/>
    </sheetView>
  </sheetViews>
  <sheetFormatPr defaultColWidth="9.140625" defaultRowHeight="15" customHeight="1"/>
  <cols>
    <col min="1" max="1" width="12.5703125" style="7" customWidth="1"/>
    <col min="2" max="2" width="31.140625" style="7" bestFit="1" customWidth="1"/>
    <col min="3" max="3" width="8.140625" style="7" bestFit="1" customWidth="1"/>
    <col min="4" max="4" width="7" style="7" bestFit="1" customWidth="1"/>
    <col min="5" max="5" width="6.5703125" style="7" customWidth="1"/>
    <col min="6" max="6" width="9.42578125" style="7" bestFit="1" customWidth="1"/>
    <col min="7" max="7" width="10.28515625" style="7" bestFit="1" customWidth="1"/>
    <col min="8" max="8" width="10.140625" style="7" customWidth="1"/>
    <col min="9" max="9" width="10.140625" style="7" bestFit="1" customWidth="1"/>
    <col min="10" max="10" width="6.140625" style="7" customWidth="1"/>
    <col min="11" max="11" width="15" style="7" bestFit="1" customWidth="1"/>
    <col min="12" max="12" width="15.42578125" style="7" customWidth="1"/>
    <col min="13" max="13" width="13.140625" style="7" customWidth="1"/>
    <col min="14" max="14" width="15" style="7" customWidth="1"/>
    <col min="15" max="15" width="10.140625" style="7" bestFit="1" customWidth="1"/>
    <col min="16" max="16" width="11.5703125" style="7" bestFit="1" customWidth="1"/>
    <col min="17" max="17" width="6" style="7" bestFit="1" customWidth="1"/>
    <col min="18" max="18" width="8.85546875" style="7" bestFit="1" customWidth="1"/>
    <col min="19" max="19" width="9.42578125" style="7" bestFit="1" customWidth="1"/>
    <col min="20" max="16384" width="9.140625" style="7"/>
  </cols>
  <sheetData>
    <row r="1" spans="1:14" ht="15" customHeight="1">
      <c r="A1" s="11" t="s">
        <v>55</v>
      </c>
    </row>
    <row r="2" spans="1:14" s="2" customFormat="1">
      <c r="A2" s="2" t="s">
        <v>0</v>
      </c>
      <c r="B2" s="14" t="s">
        <v>38</v>
      </c>
      <c r="H2" s="2" t="s">
        <v>123</v>
      </c>
      <c r="J2" s="15" t="s">
        <v>16</v>
      </c>
      <c r="K2" s="2" t="s">
        <v>125</v>
      </c>
      <c r="L2" s="4"/>
      <c r="M2" s="4"/>
      <c r="N2" s="4"/>
    </row>
    <row r="3" spans="1:14" s="2" customFormat="1">
      <c r="A3" s="2" t="s">
        <v>120</v>
      </c>
      <c r="B3" s="32" t="s">
        <v>119</v>
      </c>
      <c r="H3" s="2" t="s">
        <v>124</v>
      </c>
      <c r="J3" s="15"/>
      <c r="L3" s="4"/>
      <c r="M3" s="4"/>
      <c r="N3" s="4"/>
    </row>
    <row r="4" spans="1:14" s="2" customFormat="1">
      <c r="A4" s="2" t="s">
        <v>1</v>
      </c>
      <c r="B4" s="16" t="s">
        <v>121</v>
      </c>
      <c r="J4" s="15"/>
      <c r="K4" s="2" t="s">
        <v>122</v>
      </c>
      <c r="L4" s="4"/>
      <c r="M4" s="4"/>
      <c r="N4" s="4"/>
    </row>
    <row r="5" spans="1:14" s="2" customFormat="1">
      <c r="A5" s="2" t="s">
        <v>2</v>
      </c>
      <c r="B5" s="14" t="s">
        <v>37</v>
      </c>
    </row>
    <row r="6" spans="1:14" s="2" customFormat="1" ht="15.75">
      <c r="A6" s="9" t="s">
        <v>21</v>
      </c>
      <c r="B6" s="10"/>
    </row>
    <row r="7" spans="1:14" s="2" customFormat="1">
      <c r="B7" s="3"/>
    </row>
    <row r="8" spans="1:14" ht="15" customHeight="1">
      <c r="A8" s="5" t="s">
        <v>3</v>
      </c>
      <c r="B8" s="5"/>
      <c r="C8" s="5"/>
      <c r="D8" s="5"/>
      <c r="E8" s="5"/>
      <c r="F8" s="33">
        <v>44701</v>
      </c>
      <c r="G8" s="33">
        <v>44714</v>
      </c>
    </row>
    <row r="9" spans="1:14" ht="15" customHeight="1">
      <c r="A9" s="6" t="s">
        <v>4</v>
      </c>
      <c r="B9" s="7" t="s">
        <v>5</v>
      </c>
      <c r="C9" s="8" t="s">
        <v>6</v>
      </c>
      <c r="D9" s="8"/>
      <c r="E9" s="8" t="s">
        <v>7</v>
      </c>
      <c r="F9" s="8" t="s">
        <v>118</v>
      </c>
      <c r="G9" s="8" t="s">
        <v>118</v>
      </c>
      <c r="H9" s="7" t="s">
        <v>57</v>
      </c>
    </row>
    <row r="10" spans="1:14" ht="15" customHeight="1">
      <c r="A10" s="6" t="s">
        <v>9</v>
      </c>
      <c r="B10" s="7" t="s">
        <v>10</v>
      </c>
      <c r="C10" s="8"/>
      <c r="E10" s="8" t="s">
        <v>11</v>
      </c>
      <c r="F10" s="8" t="s">
        <v>56</v>
      </c>
      <c r="G10" s="8" t="s">
        <v>56</v>
      </c>
      <c r="H10" s="7" t="s">
        <v>8</v>
      </c>
    </row>
    <row r="11" spans="1:14" ht="15" customHeight="1">
      <c r="A11" s="6"/>
      <c r="C11" s="8"/>
      <c r="D11" s="8" t="s">
        <v>12</v>
      </c>
      <c r="E11" s="8"/>
    </row>
    <row r="12" spans="1:14" ht="15" customHeight="1">
      <c r="A12" s="6"/>
      <c r="C12" s="8" t="s">
        <v>13</v>
      </c>
      <c r="D12" s="8" t="s">
        <v>14</v>
      </c>
      <c r="E12" s="8" t="s">
        <v>15</v>
      </c>
      <c r="F12" s="8" t="s">
        <v>65</v>
      </c>
      <c r="G12" s="8" t="s">
        <v>65</v>
      </c>
      <c r="H12" s="7" t="s">
        <v>58</v>
      </c>
    </row>
    <row r="13" spans="1:14" ht="15" customHeight="1">
      <c r="A13" s="6"/>
      <c r="B13" t="s">
        <v>42</v>
      </c>
      <c r="C13" t="s">
        <v>16</v>
      </c>
      <c r="D13" s="8"/>
      <c r="E13" s="8"/>
      <c r="F13" s="8"/>
      <c r="G13" s="8"/>
    </row>
    <row r="14" spans="1:14" ht="15" customHeight="1">
      <c r="A14" s="24">
        <v>16</v>
      </c>
      <c r="B14" s="24" t="s">
        <v>95</v>
      </c>
      <c r="C14" s="28">
        <v>120.35</v>
      </c>
      <c r="D14" s="17">
        <f>RANK(C14,$C$14:$C$40,0)</f>
        <v>8</v>
      </c>
      <c r="E14" s="28">
        <v>56</v>
      </c>
      <c r="F14" s="28">
        <v>41</v>
      </c>
      <c r="G14" s="28">
        <v>59</v>
      </c>
      <c r="H14" s="28">
        <v>36.811023622047301</v>
      </c>
    </row>
    <row r="15" spans="1:14" ht="15" customHeight="1">
      <c r="A15" s="24">
        <v>17</v>
      </c>
      <c r="B15" s="24" t="s">
        <v>66</v>
      </c>
      <c r="C15" s="31">
        <v>121.11499999999999</v>
      </c>
      <c r="D15" s="17">
        <f t="shared" ref="D15:D40" si="0">RANK(C15,$C$14:$C$40,0)</f>
        <v>6</v>
      </c>
      <c r="E15" s="28">
        <v>55.800000000000097</v>
      </c>
      <c r="F15" s="28">
        <v>38</v>
      </c>
      <c r="G15" s="28">
        <v>53.000000000000199</v>
      </c>
      <c r="H15" s="28">
        <v>41.732283464567097</v>
      </c>
    </row>
    <row r="16" spans="1:14" ht="15" customHeight="1">
      <c r="A16" s="24">
        <v>18</v>
      </c>
      <c r="B16" s="24" t="s">
        <v>69</v>
      </c>
      <c r="C16" s="31">
        <v>116.29</v>
      </c>
      <c r="D16" s="17">
        <f t="shared" si="0"/>
        <v>11</v>
      </c>
      <c r="E16" s="28">
        <v>57.45</v>
      </c>
      <c r="F16" s="28">
        <v>36</v>
      </c>
      <c r="G16" s="28">
        <v>50.000000000000099</v>
      </c>
      <c r="H16" s="28">
        <v>42.322834645669303</v>
      </c>
    </row>
    <row r="17" spans="1:8" ht="15" customHeight="1">
      <c r="A17" s="24">
        <v>3</v>
      </c>
      <c r="B17" s="24" t="s">
        <v>109</v>
      </c>
      <c r="C17" s="31">
        <v>105.175</v>
      </c>
      <c r="D17" s="17">
        <f t="shared" si="0"/>
        <v>23</v>
      </c>
      <c r="E17" s="28">
        <v>55.7</v>
      </c>
      <c r="F17" s="28">
        <v>36.5</v>
      </c>
      <c r="G17" s="28">
        <v>50.000000000000099</v>
      </c>
      <c r="H17" s="28">
        <v>42.125984251968497</v>
      </c>
    </row>
    <row r="18" spans="1:8" ht="15" customHeight="1">
      <c r="A18" s="24">
        <v>2</v>
      </c>
      <c r="B18" s="24" t="s">
        <v>106</v>
      </c>
      <c r="C18" s="31">
        <v>106.765</v>
      </c>
      <c r="D18" s="17">
        <f t="shared" si="0"/>
        <v>22</v>
      </c>
      <c r="E18" s="28">
        <v>53.85</v>
      </c>
      <c r="F18" s="28">
        <v>36</v>
      </c>
      <c r="G18" s="28">
        <v>55</v>
      </c>
      <c r="H18" s="28">
        <v>35.039370078740198</v>
      </c>
    </row>
    <row r="19" spans="1:8" ht="15" customHeight="1">
      <c r="A19" s="24">
        <v>25</v>
      </c>
      <c r="B19" s="24" t="s">
        <v>103</v>
      </c>
      <c r="C19" s="31">
        <v>113.285</v>
      </c>
      <c r="D19" s="17">
        <f t="shared" si="0"/>
        <v>15</v>
      </c>
      <c r="E19" s="28">
        <v>57</v>
      </c>
      <c r="F19" s="28">
        <v>37</v>
      </c>
      <c r="G19" s="28">
        <v>56</v>
      </c>
      <c r="H19" s="28">
        <v>42.125984251968497</v>
      </c>
    </row>
    <row r="20" spans="1:8" ht="15" customHeight="1">
      <c r="A20" s="24">
        <v>7</v>
      </c>
      <c r="B20" s="24" t="s">
        <v>113</v>
      </c>
      <c r="C20" s="31">
        <v>113.215</v>
      </c>
      <c r="D20" s="17">
        <f t="shared" si="0"/>
        <v>16</v>
      </c>
      <c r="E20" s="28">
        <v>57.15</v>
      </c>
      <c r="F20" s="28">
        <v>38</v>
      </c>
      <c r="G20" s="28">
        <v>51</v>
      </c>
      <c r="H20" s="28">
        <v>41.732283464566898</v>
      </c>
    </row>
    <row r="21" spans="1:8" ht="15" customHeight="1">
      <c r="A21" s="24">
        <v>23</v>
      </c>
      <c r="B21" s="24" t="s">
        <v>94</v>
      </c>
      <c r="C21" s="31">
        <v>112.28</v>
      </c>
      <c r="D21" s="17">
        <f t="shared" si="0"/>
        <v>17</v>
      </c>
      <c r="E21" s="28">
        <v>57.3</v>
      </c>
      <c r="F21" s="28">
        <v>39</v>
      </c>
      <c r="G21" s="28">
        <v>55</v>
      </c>
      <c r="H21" s="28">
        <v>41.338582677165398</v>
      </c>
    </row>
    <row r="22" spans="1:8" ht="15" customHeight="1">
      <c r="A22" s="24">
        <v>4</v>
      </c>
      <c r="B22" s="24" t="s">
        <v>84</v>
      </c>
      <c r="C22" s="31">
        <v>97.95</v>
      </c>
      <c r="D22" s="17">
        <f t="shared" si="0"/>
        <v>26</v>
      </c>
      <c r="E22" s="28">
        <v>57.95</v>
      </c>
      <c r="F22" s="28">
        <v>36</v>
      </c>
      <c r="G22" s="28">
        <v>51.000000000000099</v>
      </c>
      <c r="H22" s="28">
        <v>38.188976377952798</v>
      </c>
    </row>
    <row r="23" spans="1:8" ht="15" customHeight="1">
      <c r="A23" s="24">
        <v>24</v>
      </c>
      <c r="B23" s="24" t="s">
        <v>99</v>
      </c>
      <c r="C23" s="31">
        <v>120.55</v>
      </c>
      <c r="D23" s="17">
        <f t="shared" si="0"/>
        <v>7</v>
      </c>
      <c r="E23" s="28">
        <v>57.6</v>
      </c>
      <c r="F23" s="28">
        <v>37</v>
      </c>
      <c r="G23" s="28">
        <v>54</v>
      </c>
      <c r="H23" s="28">
        <v>46.062992125984302</v>
      </c>
    </row>
    <row r="24" spans="1:8" ht="15" customHeight="1">
      <c r="A24" s="24">
        <v>8</v>
      </c>
      <c r="B24" s="24" t="s">
        <v>111</v>
      </c>
      <c r="C24" s="31">
        <v>93.97</v>
      </c>
      <c r="D24" s="17">
        <f t="shared" si="0"/>
        <v>27</v>
      </c>
      <c r="E24" s="28">
        <v>56.95</v>
      </c>
      <c r="F24" s="28">
        <v>42</v>
      </c>
      <c r="G24" s="28">
        <v>59</v>
      </c>
      <c r="H24" s="28">
        <v>37.007874015748101</v>
      </c>
    </row>
    <row r="25" spans="1:8" ht="15" customHeight="1">
      <c r="A25" s="24">
        <v>9</v>
      </c>
      <c r="B25" s="24" t="s">
        <v>87</v>
      </c>
      <c r="C25" s="31">
        <v>106.94499999999999</v>
      </c>
      <c r="D25" s="17">
        <f t="shared" si="0"/>
        <v>21</v>
      </c>
      <c r="E25" s="28">
        <v>57.25</v>
      </c>
      <c r="F25" s="28">
        <v>41</v>
      </c>
      <c r="G25" s="28">
        <v>59</v>
      </c>
      <c r="H25" s="28">
        <v>36.614173228346502</v>
      </c>
    </row>
    <row r="26" spans="1:8" ht="15" customHeight="1">
      <c r="A26" s="24">
        <v>10</v>
      </c>
      <c r="B26" s="24" t="s">
        <v>92</v>
      </c>
      <c r="C26" s="31">
        <v>114.80500000000001</v>
      </c>
      <c r="D26" s="17">
        <f t="shared" si="0"/>
        <v>14</v>
      </c>
      <c r="E26" s="28">
        <v>57.5</v>
      </c>
      <c r="F26" s="28">
        <v>38</v>
      </c>
      <c r="G26" s="28">
        <v>56</v>
      </c>
      <c r="H26" s="28">
        <v>37.4015748031496</v>
      </c>
    </row>
    <row r="27" spans="1:8" ht="15" customHeight="1">
      <c r="A27" s="24">
        <v>19</v>
      </c>
      <c r="B27" s="24" t="s">
        <v>82</v>
      </c>
      <c r="C27" s="31">
        <v>119.67</v>
      </c>
      <c r="D27" s="17">
        <f t="shared" si="0"/>
        <v>9</v>
      </c>
      <c r="E27" s="28">
        <v>56.55</v>
      </c>
      <c r="F27" s="28">
        <v>41</v>
      </c>
      <c r="G27" s="28">
        <v>59</v>
      </c>
      <c r="H27" s="28">
        <v>38.188976377952798</v>
      </c>
    </row>
    <row r="28" spans="1:8" ht="15" customHeight="1">
      <c r="A28" s="24">
        <v>20</v>
      </c>
      <c r="B28" s="24" t="s">
        <v>97</v>
      </c>
      <c r="C28" s="31">
        <v>128.58000000000001</v>
      </c>
      <c r="D28" s="17">
        <f t="shared" si="0"/>
        <v>2</v>
      </c>
      <c r="E28" s="28">
        <v>56.25</v>
      </c>
      <c r="F28" s="28">
        <v>37.5</v>
      </c>
      <c r="G28" s="28">
        <v>55</v>
      </c>
      <c r="H28" s="28">
        <v>37.5984251968504</v>
      </c>
    </row>
    <row r="29" spans="1:8" ht="15" customHeight="1">
      <c r="A29" s="24">
        <v>21</v>
      </c>
      <c r="B29" s="24" t="s">
        <v>102</v>
      </c>
      <c r="C29" s="31">
        <v>108.12</v>
      </c>
      <c r="D29" s="17">
        <f t="shared" si="0"/>
        <v>19</v>
      </c>
      <c r="E29" s="28">
        <v>56.25</v>
      </c>
      <c r="F29" s="28">
        <v>41</v>
      </c>
      <c r="G29" s="28">
        <v>59</v>
      </c>
      <c r="H29" s="28">
        <v>36.417322834645702</v>
      </c>
    </row>
    <row r="30" spans="1:8" ht="15" customHeight="1">
      <c r="A30" s="24">
        <v>22</v>
      </c>
      <c r="B30" s="24" t="s">
        <v>89</v>
      </c>
      <c r="C30" s="31">
        <v>108.11499999999999</v>
      </c>
      <c r="D30" s="17">
        <f t="shared" si="0"/>
        <v>20</v>
      </c>
      <c r="E30" s="28">
        <v>56.25</v>
      </c>
      <c r="F30" s="28">
        <v>41</v>
      </c>
      <c r="G30" s="28">
        <v>59</v>
      </c>
      <c r="H30" s="28">
        <v>38.188976377952798</v>
      </c>
    </row>
    <row r="31" spans="1:8" ht="15" customHeight="1">
      <c r="A31" s="24">
        <v>11</v>
      </c>
      <c r="B31" s="24" t="s">
        <v>104</v>
      </c>
      <c r="C31" s="31">
        <v>115.315</v>
      </c>
      <c r="D31" s="17">
        <f t="shared" si="0"/>
        <v>13</v>
      </c>
      <c r="E31" s="28">
        <v>56.9</v>
      </c>
      <c r="F31" s="28">
        <v>37</v>
      </c>
      <c r="G31" s="28">
        <v>54</v>
      </c>
      <c r="H31" s="28">
        <v>38.385826771653598</v>
      </c>
    </row>
    <row r="32" spans="1:8" ht="15" customHeight="1">
      <c r="A32" s="24">
        <v>27</v>
      </c>
      <c r="B32" s="24" t="s">
        <v>108</v>
      </c>
      <c r="C32" s="31">
        <v>103.79</v>
      </c>
      <c r="D32" s="17">
        <f t="shared" si="0"/>
        <v>24</v>
      </c>
      <c r="E32" s="28">
        <v>57.95</v>
      </c>
      <c r="F32" s="28">
        <v>36.5</v>
      </c>
      <c r="G32" s="28">
        <v>54</v>
      </c>
      <c r="H32" s="28">
        <v>38.385826771653598</v>
      </c>
    </row>
    <row r="33" spans="1:8" ht="15" customHeight="1">
      <c r="A33" s="24">
        <v>26</v>
      </c>
      <c r="B33" s="24" t="s">
        <v>91</v>
      </c>
      <c r="C33" s="31">
        <v>123.1</v>
      </c>
      <c r="D33" s="17">
        <f t="shared" si="0"/>
        <v>4</v>
      </c>
      <c r="E33" s="28">
        <v>56.85</v>
      </c>
      <c r="F33" s="28">
        <v>36.5</v>
      </c>
      <c r="G33" s="28">
        <v>54</v>
      </c>
      <c r="H33" s="28">
        <v>42.913385826771702</v>
      </c>
    </row>
    <row r="34" spans="1:8" ht="15" customHeight="1">
      <c r="A34" s="24">
        <v>1</v>
      </c>
      <c r="B34" s="24" t="s">
        <v>85</v>
      </c>
      <c r="C34" s="31">
        <v>99.16</v>
      </c>
      <c r="D34" s="17">
        <f t="shared" si="0"/>
        <v>25</v>
      </c>
      <c r="E34" s="28">
        <v>57.2</v>
      </c>
      <c r="F34" s="28">
        <v>42</v>
      </c>
      <c r="G34" s="28">
        <v>59</v>
      </c>
      <c r="H34" s="28">
        <v>36.811023622047301</v>
      </c>
    </row>
    <row r="35" spans="1:8" ht="15" customHeight="1">
      <c r="A35" s="24">
        <v>12</v>
      </c>
      <c r="B35" s="24" t="s">
        <v>100</v>
      </c>
      <c r="C35" s="31">
        <v>112.14</v>
      </c>
      <c r="D35" s="17">
        <f t="shared" si="0"/>
        <v>18</v>
      </c>
      <c r="E35" s="28">
        <v>57.8</v>
      </c>
      <c r="F35" s="28">
        <v>38</v>
      </c>
      <c r="G35" s="28">
        <v>53</v>
      </c>
      <c r="H35" s="28">
        <v>38.976377952755897</v>
      </c>
    </row>
    <row r="36" spans="1:8" ht="15" customHeight="1">
      <c r="A36" s="24">
        <v>13</v>
      </c>
      <c r="B36" s="24" t="s">
        <v>77</v>
      </c>
      <c r="C36" s="31">
        <v>126.02</v>
      </c>
      <c r="D36" s="17">
        <f t="shared" si="0"/>
        <v>3</v>
      </c>
      <c r="E36" s="28">
        <v>57.75</v>
      </c>
      <c r="F36" s="28">
        <v>40</v>
      </c>
      <c r="G36" s="28">
        <v>57</v>
      </c>
      <c r="H36" s="28">
        <v>43.110236220472501</v>
      </c>
    </row>
    <row r="37" spans="1:8" ht="15" customHeight="1">
      <c r="A37" s="24">
        <v>14</v>
      </c>
      <c r="B37" s="24" t="s">
        <v>75</v>
      </c>
      <c r="C37" s="31">
        <v>118.8</v>
      </c>
      <c r="D37" s="17">
        <f t="shared" si="0"/>
        <v>10</v>
      </c>
      <c r="E37" s="28">
        <v>58.35</v>
      </c>
      <c r="F37" s="28">
        <v>38</v>
      </c>
      <c r="G37" s="28">
        <v>56</v>
      </c>
      <c r="H37" s="28">
        <v>40.944881889763799</v>
      </c>
    </row>
    <row r="38" spans="1:8" ht="15" customHeight="1">
      <c r="A38" s="24">
        <v>5</v>
      </c>
      <c r="B38" s="24" t="s">
        <v>72</v>
      </c>
      <c r="C38" s="31">
        <v>129.685</v>
      </c>
      <c r="D38" s="17">
        <f t="shared" si="0"/>
        <v>1</v>
      </c>
      <c r="E38" s="28">
        <v>56.8</v>
      </c>
      <c r="F38" s="28">
        <v>36</v>
      </c>
      <c r="G38" s="28">
        <v>52</v>
      </c>
      <c r="H38" s="28">
        <v>42.322834645669303</v>
      </c>
    </row>
    <row r="39" spans="1:8" ht="15" customHeight="1">
      <c r="A39" s="24">
        <v>6</v>
      </c>
      <c r="B39" s="24" t="s">
        <v>80</v>
      </c>
      <c r="C39" s="31">
        <v>121.77</v>
      </c>
      <c r="D39" s="17">
        <f t="shared" si="0"/>
        <v>5</v>
      </c>
      <c r="E39" s="28">
        <v>56.5</v>
      </c>
      <c r="F39" s="28">
        <v>38.5</v>
      </c>
      <c r="G39" s="28">
        <v>56</v>
      </c>
      <c r="H39" s="28">
        <v>36.811023622047301</v>
      </c>
    </row>
    <row r="40" spans="1:8" ht="15" customHeight="1">
      <c r="A40" s="24">
        <v>15</v>
      </c>
      <c r="B40" s="24" t="s">
        <v>79</v>
      </c>
      <c r="C40" s="31">
        <v>115.36</v>
      </c>
      <c r="D40" s="17">
        <f t="shared" si="0"/>
        <v>12</v>
      </c>
      <c r="E40" s="28">
        <v>59.5</v>
      </c>
      <c r="F40" s="28">
        <v>41</v>
      </c>
      <c r="G40" s="28">
        <v>59</v>
      </c>
      <c r="H40" s="28">
        <v>39.960629921259901</v>
      </c>
    </row>
    <row r="41" spans="1:8" ht="15" customHeight="1">
      <c r="A41" s="6"/>
      <c r="C41" s="17"/>
      <c r="D41" s="17"/>
      <c r="E41" s="17"/>
      <c r="F41" s="17"/>
      <c r="G41" s="17"/>
      <c r="H41" s="18"/>
    </row>
    <row r="42" spans="1:8" ht="15" customHeight="1">
      <c r="A42" s="1"/>
      <c r="B42" s="12" t="s">
        <v>17</v>
      </c>
      <c r="C42" s="18">
        <f>AVERAGE(C14:C40)</f>
        <v>113.78962962962963</v>
      </c>
      <c r="D42" s="18" t="s">
        <v>16</v>
      </c>
      <c r="E42" s="18">
        <f t="shared" ref="E42:H42" si="1">AVERAGE(E14:E40)</f>
        <v>56.977777777777774</v>
      </c>
      <c r="F42" s="18">
        <f t="shared" si="1"/>
        <v>38.5</v>
      </c>
      <c r="G42" s="18">
        <f t="shared" si="1"/>
        <v>55.33333333333335</v>
      </c>
      <c r="H42" s="18">
        <f t="shared" si="1"/>
        <v>39.537766112569301</v>
      </c>
    </row>
    <row r="43" spans="1:8" ht="15" customHeight="1">
      <c r="A43" s="1"/>
      <c r="B43" s="12" t="s">
        <v>18</v>
      </c>
      <c r="C43" s="18">
        <f>(SQRT(C47)/C42)*100</f>
        <v>7.2474245630730918</v>
      </c>
      <c r="D43" s="18"/>
      <c r="E43" s="18">
        <f>(SQRT(E47)/E42)*100</f>
        <v>1.3616223286076197</v>
      </c>
      <c r="F43" s="18">
        <f>(SQRT(F47)/F42)*100</f>
        <v>2.686523026265125</v>
      </c>
      <c r="G43" s="18">
        <f>(SQRT(G47)/G42)*100</f>
        <v>2.1827106031278678</v>
      </c>
      <c r="H43" s="18">
        <f>(SQRT(H47)/H42)*100</f>
        <v>2.7673954725007901</v>
      </c>
    </row>
    <row r="44" spans="1:8" ht="15" customHeight="1">
      <c r="A44" s="1"/>
      <c r="B44" s="13" t="s">
        <v>19</v>
      </c>
      <c r="C44" s="18">
        <f t="shared" ref="C44:H45" si="2">AVERAGE(C16:C42)</f>
        <v>113.25556267806267</v>
      </c>
      <c r="D44" s="18" t="s">
        <v>16</v>
      </c>
      <c r="E44" s="18">
        <f t="shared" si="2"/>
        <v>57.060683760683759</v>
      </c>
      <c r="F44" s="18">
        <f t="shared" si="2"/>
        <v>38.42307692307692</v>
      </c>
      <c r="G44" s="18">
        <f t="shared" si="2"/>
        <v>55.282051282051299</v>
      </c>
      <c r="H44" s="18">
        <f t="shared" si="2"/>
        <v>39.55823631020484</v>
      </c>
    </row>
    <row r="45" spans="1:8" ht="15" customHeight="1">
      <c r="A45" s="1"/>
      <c r="B45" s="13" t="s">
        <v>20</v>
      </c>
      <c r="C45" s="18">
        <f t="shared" si="2"/>
        <v>109.0616174689501</v>
      </c>
      <c r="D45" s="18" t="s">
        <v>16</v>
      </c>
      <c r="E45" s="18">
        <f t="shared" si="2"/>
        <v>54.903438465630202</v>
      </c>
      <c r="F45" s="18">
        <f t="shared" si="2"/>
        <v>37.141789347164043</v>
      </c>
      <c r="G45" s="18">
        <f t="shared" si="2"/>
        <v>53.442924766786973</v>
      </c>
      <c r="H45" s="18">
        <f t="shared" si="2"/>
        <v>38.036873265082974</v>
      </c>
    </row>
    <row r="46" spans="1:8" ht="15" customHeight="1">
      <c r="C46" s="18"/>
      <c r="D46" s="18"/>
      <c r="E46" s="18"/>
      <c r="F46" s="18"/>
      <c r="G46" s="18"/>
      <c r="H46" s="18"/>
    </row>
    <row r="47" spans="1:8" ht="15" customHeight="1">
      <c r="B47" s="7" t="s">
        <v>59</v>
      </c>
      <c r="C47" s="18">
        <v>68.010000000000005</v>
      </c>
      <c r="D47" s="18"/>
      <c r="E47" s="18">
        <v>0.60189999999999999</v>
      </c>
      <c r="F47" s="18">
        <v>1.0698000000000001</v>
      </c>
      <c r="G47" s="18">
        <v>1.4587000000000001</v>
      </c>
      <c r="H47" s="18">
        <v>1.1972</v>
      </c>
    </row>
    <row r="48" spans="1:8" ht="15" customHeight="1">
      <c r="B48" s="7" t="s">
        <v>62</v>
      </c>
      <c r="C48" s="18">
        <f>_xlfn.T.INV.2T(0.1,17)</f>
        <v>1.7396067260750732</v>
      </c>
      <c r="D48" s="18"/>
      <c r="E48" s="18">
        <f>_xlfn.T.INV.2T(0.1,17)</f>
        <v>1.7396067260750732</v>
      </c>
      <c r="F48" s="18">
        <f t="shared" ref="F48:G48" si="3">_xlfn.T.INV.2T(0.1,17)</f>
        <v>1.7396067260750732</v>
      </c>
      <c r="G48" s="18">
        <f t="shared" si="3"/>
        <v>1.7396067260750732</v>
      </c>
      <c r="H48" s="18">
        <f>_xlfn.T.INV.2T(0.1,17)</f>
        <v>1.7396067260750732</v>
      </c>
    </row>
    <row r="49" spans="2:8" ht="15" customHeight="1">
      <c r="B49" s="7" t="s">
        <v>60</v>
      </c>
      <c r="C49" s="18">
        <v>17</v>
      </c>
      <c r="D49" s="18"/>
      <c r="E49" s="18">
        <v>17</v>
      </c>
      <c r="F49" s="18">
        <v>17</v>
      </c>
      <c r="G49" s="18">
        <v>17</v>
      </c>
      <c r="H49" s="18">
        <v>17</v>
      </c>
    </row>
    <row r="50" spans="2:8" ht="15" customHeight="1">
      <c r="B50" s="7" t="s">
        <v>61</v>
      </c>
      <c r="C50" s="18">
        <f>C48*(SQRT(C47/2))</f>
        <v>10.144308958504695</v>
      </c>
      <c r="D50" s="18"/>
      <c r="E50" s="18">
        <f>E48*(SQRT(E47/2))</f>
        <v>0.95432928719861976</v>
      </c>
      <c r="F50" s="18">
        <f t="shared" ref="F50:G50" si="4">F48*(SQRT(F47/2))</f>
        <v>1.2722937012324922</v>
      </c>
      <c r="G50" s="18">
        <f t="shared" si="4"/>
        <v>1.4856587728382316</v>
      </c>
      <c r="H50" s="18">
        <f>H48*(SQRT(H47/2))</f>
        <v>1.3459205818537039</v>
      </c>
    </row>
    <row r="51" spans="2:8" ht="15" customHeight="1">
      <c r="C51" s="18"/>
      <c r="D51" s="18"/>
      <c r="E51" s="18"/>
      <c r="F51" s="18"/>
      <c r="G51" s="18"/>
      <c r="H51" s="18" t="s">
        <v>16</v>
      </c>
    </row>
    <row r="52" spans="2:8" ht="15" customHeight="1">
      <c r="C52" s="18"/>
      <c r="D52" s="18"/>
      <c r="E52" s="18"/>
      <c r="F52" s="18"/>
      <c r="G52" s="18"/>
      <c r="H52" s="18"/>
    </row>
    <row r="53" spans="2:8" ht="15" customHeight="1">
      <c r="C53" s="18"/>
      <c r="D53" s="18"/>
      <c r="E53" s="18"/>
      <c r="F53" s="18"/>
      <c r="G53" s="18"/>
      <c r="H53" s="18"/>
    </row>
  </sheetData>
  <sortState xmlns:xlrd2="http://schemas.microsoft.com/office/spreadsheetml/2017/richdata2" ref="A14:H40">
    <sortCondition ref="B14:B40"/>
  </sortState>
  <printOptions horizontalCentered="1" gridLines="1" gridLinesSet="0"/>
  <pageMargins left="0.5" right="0.5" top="0.75" bottom="0.25" header="0.25" footer="0.5"/>
  <pageSetup scale="75" orientation="landscape"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5199C-36C3-294D-8021-BDAA9C7891F2}">
  <dimension ref="A1:Q55"/>
  <sheetViews>
    <sheetView workbookViewId="0">
      <pane ySplit="1" topLeftCell="A2" activePane="bottomLeft" state="frozen"/>
      <selection pane="bottomLeft" activeCell="S46" sqref="S46"/>
    </sheetView>
  </sheetViews>
  <sheetFormatPr defaultColWidth="8.85546875" defaultRowHeight="15"/>
  <cols>
    <col min="1" max="1" width="8.140625" style="24" bestFit="1" customWidth="1"/>
    <col min="2" max="2" width="5.42578125" style="24" bestFit="1" customWidth="1"/>
    <col min="3" max="3" width="6.42578125" style="24" bestFit="1" customWidth="1"/>
    <col min="4" max="4" width="23.42578125" style="24" customWidth="1"/>
    <col min="5" max="5" width="5.42578125" style="24" bestFit="1" customWidth="1"/>
    <col min="6" max="6" width="40.85546875" style="24" bestFit="1" customWidth="1"/>
    <col min="7" max="7" width="10" style="23" customWidth="1"/>
    <col min="8" max="8" width="12.5703125" style="23" customWidth="1"/>
    <col min="9" max="9" width="11.42578125" style="23" customWidth="1"/>
    <col min="10" max="10" width="6.5703125" style="22" customWidth="1"/>
    <col min="11" max="11" width="8.42578125" style="22" customWidth="1"/>
    <col min="12" max="12" width="8.5703125" style="22" customWidth="1"/>
    <col min="13" max="14" width="8.42578125" style="22" bestFit="1" customWidth="1"/>
    <col min="15" max="15" width="9.42578125" style="22" bestFit="1" customWidth="1"/>
    <col min="16" max="16" width="9.85546875" style="22" bestFit="1" customWidth="1"/>
    <col min="17" max="17" width="11.140625" style="22" bestFit="1" customWidth="1"/>
    <col min="18" max="16384" width="8.85546875" style="23"/>
  </cols>
  <sheetData>
    <row r="1" spans="1:17">
      <c r="A1" s="19" t="s">
        <v>40</v>
      </c>
      <c r="B1" s="19" t="s">
        <v>41</v>
      </c>
      <c r="C1" s="19" t="s">
        <v>4</v>
      </c>
      <c r="D1" s="19" t="s">
        <v>42</v>
      </c>
      <c r="E1" s="19" t="s">
        <v>39</v>
      </c>
      <c r="F1" s="19" t="s">
        <v>43</v>
      </c>
      <c r="G1" s="20" t="s">
        <v>44</v>
      </c>
      <c r="H1" s="20" t="s">
        <v>63</v>
      </c>
      <c r="I1" s="20" t="s">
        <v>64</v>
      </c>
      <c r="J1" s="21" t="s">
        <v>45</v>
      </c>
      <c r="K1" s="21" t="s">
        <v>46</v>
      </c>
      <c r="L1" s="21" t="s">
        <v>47</v>
      </c>
      <c r="M1" s="21" t="s">
        <v>48</v>
      </c>
      <c r="N1" s="21" t="s">
        <v>49</v>
      </c>
      <c r="O1" s="21" t="s">
        <v>50</v>
      </c>
      <c r="P1" s="21" t="s">
        <v>51</v>
      </c>
      <c r="Q1" s="22" t="s">
        <v>52</v>
      </c>
    </row>
    <row r="2" spans="1:17">
      <c r="A2" s="24">
        <v>16</v>
      </c>
      <c r="B2" s="24">
        <v>6016</v>
      </c>
      <c r="C2" s="24">
        <v>16</v>
      </c>
      <c r="D2" s="24" t="s">
        <v>95</v>
      </c>
      <c r="E2" s="24">
        <v>1</v>
      </c>
      <c r="F2" s="24" t="s">
        <v>96</v>
      </c>
      <c r="G2" s="25" t="s">
        <v>54</v>
      </c>
      <c r="H2" s="26">
        <v>41</v>
      </c>
      <c r="I2" s="27">
        <v>59</v>
      </c>
      <c r="J2" s="29">
        <v>92</v>
      </c>
      <c r="K2" s="22">
        <v>226.06</v>
      </c>
      <c r="L2" s="22">
        <v>5.5</v>
      </c>
      <c r="M2" s="22">
        <v>2935</v>
      </c>
      <c r="N2" s="22">
        <f t="shared" ref="N2:N33" si="0">Q2*0.01487</f>
        <v>114.97112611784482</v>
      </c>
      <c r="O2" s="22">
        <v>56.8</v>
      </c>
      <c r="P2" s="22">
        <f t="shared" ref="P2:P33" si="1">O2*1.287</f>
        <v>73.101599999999991</v>
      </c>
      <c r="Q2" s="22">
        <f t="shared" ref="Q2:Q33" si="2">(M2*595.516)/K2</f>
        <v>7731.7502432982392</v>
      </c>
    </row>
    <row r="3" spans="1:17">
      <c r="A3" s="24">
        <v>1</v>
      </c>
      <c r="B3" s="24">
        <v>6001</v>
      </c>
      <c r="C3" s="24">
        <v>17</v>
      </c>
      <c r="D3" s="24" t="s">
        <v>66</v>
      </c>
      <c r="E3" s="24">
        <v>1</v>
      </c>
      <c r="F3" s="24" t="s">
        <v>67</v>
      </c>
      <c r="G3" s="25" t="s">
        <v>68</v>
      </c>
      <c r="H3" s="26">
        <v>39</v>
      </c>
      <c r="I3" s="27">
        <v>53</v>
      </c>
      <c r="J3" s="29">
        <v>104</v>
      </c>
      <c r="K3" s="22">
        <v>198.12</v>
      </c>
      <c r="L3" s="22">
        <v>5.5</v>
      </c>
      <c r="M3" s="22">
        <v>2740</v>
      </c>
      <c r="N3" s="22">
        <f t="shared" si="0"/>
        <v>122.46913386230565</v>
      </c>
      <c r="O3" s="22">
        <v>56.5</v>
      </c>
      <c r="P3" s="22">
        <f t="shared" si="1"/>
        <v>72.715499999999992</v>
      </c>
      <c r="Q3" s="22">
        <f t="shared" si="2"/>
        <v>8235.9874823339378</v>
      </c>
    </row>
    <row r="4" spans="1:17">
      <c r="A4" s="24">
        <v>2</v>
      </c>
      <c r="B4" s="24">
        <v>6002</v>
      </c>
      <c r="C4" s="24">
        <v>18</v>
      </c>
      <c r="D4" s="24" t="s">
        <v>69</v>
      </c>
      <c r="E4" s="24">
        <v>1</v>
      </c>
      <c r="F4" s="24" t="s">
        <v>70</v>
      </c>
      <c r="G4" s="25" t="s">
        <v>71</v>
      </c>
      <c r="H4" s="26">
        <v>36</v>
      </c>
      <c r="I4" s="27">
        <v>51</v>
      </c>
      <c r="J4" s="29">
        <v>102</v>
      </c>
      <c r="K4" s="22">
        <v>200.66</v>
      </c>
      <c r="L4" s="22">
        <v>5.5</v>
      </c>
      <c r="M4" s="22">
        <v>2650</v>
      </c>
      <c r="N4" s="22">
        <f t="shared" si="0"/>
        <v>116.94710324927738</v>
      </c>
      <c r="O4" s="22">
        <v>58.1</v>
      </c>
      <c r="P4" s="22">
        <f t="shared" si="1"/>
        <v>74.774699999999996</v>
      </c>
      <c r="Q4" s="22">
        <f t="shared" si="2"/>
        <v>7864.6337087610882</v>
      </c>
    </row>
    <row r="5" spans="1:17">
      <c r="A5" s="24">
        <v>25</v>
      </c>
      <c r="B5" s="24">
        <v>6025</v>
      </c>
      <c r="C5" s="24">
        <v>3</v>
      </c>
      <c r="D5" s="24" t="s">
        <v>109</v>
      </c>
      <c r="E5" s="24">
        <v>1</v>
      </c>
      <c r="F5" s="24" t="s">
        <v>110</v>
      </c>
      <c r="G5" s="25" t="s">
        <v>71</v>
      </c>
      <c r="H5" s="26">
        <v>37</v>
      </c>
      <c r="I5" s="27">
        <v>51</v>
      </c>
      <c r="J5" s="29">
        <v>105</v>
      </c>
      <c r="K5" s="22">
        <v>213.36</v>
      </c>
      <c r="L5" s="22">
        <v>5.5</v>
      </c>
      <c r="M5" s="22">
        <v>2390</v>
      </c>
      <c r="N5" s="22">
        <f t="shared" si="0"/>
        <v>99.194890226846638</v>
      </c>
      <c r="O5" s="22">
        <v>55.3</v>
      </c>
      <c r="P5" s="22">
        <f t="shared" si="1"/>
        <v>71.171099999999996</v>
      </c>
      <c r="Q5" s="22">
        <f t="shared" si="2"/>
        <v>6670.8063367079112</v>
      </c>
    </row>
    <row r="6" spans="1:17">
      <c r="A6" s="24">
        <v>23</v>
      </c>
      <c r="B6" s="24">
        <v>6023</v>
      </c>
      <c r="C6" s="24">
        <v>2</v>
      </c>
      <c r="D6" s="24" t="s">
        <v>106</v>
      </c>
      <c r="E6" s="24">
        <v>1</v>
      </c>
      <c r="F6" s="24" t="s">
        <v>107</v>
      </c>
      <c r="G6" s="25" t="s">
        <v>74</v>
      </c>
      <c r="H6" s="26">
        <v>36</v>
      </c>
      <c r="I6" s="27">
        <v>55</v>
      </c>
      <c r="J6" s="29">
        <v>87</v>
      </c>
      <c r="K6" s="22">
        <v>220.98</v>
      </c>
      <c r="L6" s="22">
        <v>5.5</v>
      </c>
      <c r="M6" s="22">
        <v>2685</v>
      </c>
      <c r="N6" s="22">
        <f t="shared" si="0"/>
        <v>107.59590026337224</v>
      </c>
      <c r="O6" s="22">
        <v>54.5</v>
      </c>
      <c r="P6" s="22">
        <f t="shared" si="1"/>
        <v>70.141499999999994</v>
      </c>
      <c r="Q6" s="22">
        <f t="shared" si="2"/>
        <v>7235.7700244366006</v>
      </c>
    </row>
    <row r="7" spans="1:17">
      <c r="A7" s="24">
        <v>21</v>
      </c>
      <c r="B7" s="24">
        <v>6021</v>
      </c>
      <c r="C7" s="24">
        <v>25</v>
      </c>
      <c r="D7" s="24" t="s">
        <v>103</v>
      </c>
      <c r="E7" s="24">
        <v>1</v>
      </c>
      <c r="F7" s="24" t="s">
        <v>53</v>
      </c>
      <c r="G7" s="25" t="s">
        <v>71</v>
      </c>
      <c r="H7" s="26">
        <v>37</v>
      </c>
      <c r="I7" s="27">
        <v>55</v>
      </c>
      <c r="J7" s="29">
        <v>104</v>
      </c>
      <c r="K7" s="22">
        <v>226.06</v>
      </c>
      <c r="L7" s="22">
        <v>5.5</v>
      </c>
      <c r="M7" s="22">
        <v>2785</v>
      </c>
      <c r="N7" s="22">
        <f t="shared" si="0"/>
        <v>109.09525936565511</v>
      </c>
      <c r="O7" s="22">
        <v>57</v>
      </c>
      <c r="P7" s="22">
        <f t="shared" si="1"/>
        <v>73.358999999999995</v>
      </c>
      <c r="Q7" s="22">
        <f t="shared" si="2"/>
        <v>7336.6011678315481</v>
      </c>
    </row>
    <row r="8" spans="1:17">
      <c r="A8" s="24">
        <v>27</v>
      </c>
      <c r="B8" s="24">
        <v>6027</v>
      </c>
      <c r="C8" s="24">
        <v>7</v>
      </c>
      <c r="D8" s="24" t="s">
        <v>113</v>
      </c>
      <c r="E8" s="24">
        <v>1</v>
      </c>
      <c r="F8" s="24" t="s">
        <v>114</v>
      </c>
      <c r="G8" s="25" t="s">
        <v>54</v>
      </c>
      <c r="H8" s="26">
        <v>37</v>
      </c>
      <c r="I8" s="27">
        <v>49</v>
      </c>
      <c r="J8" s="29">
        <v>105</v>
      </c>
      <c r="K8" s="22">
        <v>228.6</v>
      </c>
      <c r="L8" s="22">
        <v>5.5</v>
      </c>
      <c r="M8" s="22">
        <v>2700</v>
      </c>
      <c r="N8" s="22">
        <f t="shared" si="0"/>
        <v>104.59042818897638</v>
      </c>
      <c r="O8" s="22">
        <v>56.5</v>
      </c>
      <c r="P8" s="22">
        <f t="shared" si="1"/>
        <v>72.715499999999992</v>
      </c>
      <c r="Q8" s="22">
        <f t="shared" si="2"/>
        <v>7033.6535433070867</v>
      </c>
    </row>
    <row r="9" spans="1:17">
      <c r="A9" s="24">
        <v>15</v>
      </c>
      <c r="B9" s="24">
        <v>6015</v>
      </c>
      <c r="C9" s="24">
        <v>23</v>
      </c>
      <c r="D9" s="24" t="s">
        <v>94</v>
      </c>
      <c r="E9" s="24">
        <v>1</v>
      </c>
      <c r="F9" s="24" t="s">
        <v>53</v>
      </c>
      <c r="G9" s="25" t="s">
        <v>54</v>
      </c>
      <c r="H9" s="26">
        <v>39</v>
      </c>
      <c r="I9" s="27">
        <v>55</v>
      </c>
      <c r="J9" s="29">
        <v>104</v>
      </c>
      <c r="K9" s="22">
        <v>210.82</v>
      </c>
      <c r="L9" s="22">
        <v>5.5</v>
      </c>
      <c r="M9" s="22">
        <v>2755</v>
      </c>
      <c r="N9" s="22">
        <f t="shared" si="0"/>
        <v>115.72153801631723</v>
      </c>
      <c r="O9" s="22">
        <v>57.4</v>
      </c>
      <c r="P9" s="22">
        <f t="shared" si="1"/>
        <v>73.873799999999989</v>
      </c>
      <c r="Q9" s="22">
        <f t="shared" si="2"/>
        <v>7782.2150649843461</v>
      </c>
    </row>
    <row r="10" spans="1:17">
      <c r="A10" s="24">
        <v>9</v>
      </c>
      <c r="B10" s="24">
        <v>6009</v>
      </c>
      <c r="C10" s="24">
        <v>4</v>
      </c>
      <c r="D10" s="24" t="s">
        <v>84</v>
      </c>
      <c r="E10" s="24">
        <v>1</v>
      </c>
      <c r="F10" s="24" t="s">
        <v>53</v>
      </c>
      <c r="G10" s="25" t="s">
        <v>54</v>
      </c>
      <c r="H10" s="26">
        <v>36</v>
      </c>
      <c r="I10" s="27">
        <v>53</v>
      </c>
      <c r="J10" s="29">
        <v>97</v>
      </c>
      <c r="K10" s="22">
        <v>228.6</v>
      </c>
      <c r="L10" s="22">
        <v>5.5</v>
      </c>
      <c r="M10" s="22">
        <v>2445</v>
      </c>
      <c r="N10" s="22">
        <f t="shared" si="0"/>
        <v>94.712443304461942</v>
      </c>
      <c r="O10" s="22">
        <v>58.2</v>
      </c>
      <c r="P10" s="22">
        <f t="shared" si="1"/>
        <v>74.903400000000005</v>
      </c>
      <c r="Q10" s="22">
        <f t="shared" si="2"/>
        <v>6369.3640419947506</v>
      </c>
    </row>
    <row r="11" spans="1:17">
      <c r="A11" s="24">
        <v>18</v>
      </c>
      <c r="B11" s="24">
        <v>6018</v>
      </c>
      <c r="C11" s="24">
        <v>24</v>
      </c>
      <c r="D11" s="24" t="s">
        <v>99</v>
      </c>
      <c r="E11" s="24">
        <v>1</v>
      </c>
      <c r="F11" s="24" t="s">
        <v>53</v>
      </c>
      <c r="G11" s="25" t="s">
        <v>54</v>
      </c>
      <c r="H11" s="26">
        <v>37</v>
      </c>
      <c r="I11" s="27">
        <v>55</v>
      </c>
      <c r="J11" s="29">
        <v>118</v>
      </c>
      <c r="K11" s="22">
        <v>223.52</v>
      </c>
      <c r="L11" s="22">
        <v>5.5</v>
      </c>
      <c r="M11" s="22">
        <v>3320</v>
      </c>
      <c r="N11" s="22">
        <f t="shared" si="0"/>
        <v>131.53038696492484</v>
      </c>
      <c r="O11" s="22">
        <v>57.7</v>
      </c>
      <c r="P11" s="22">
        <f t="shared" si="1"/>
        <v>74.259900000000002</v>
      </c>
      <c r="Q11" s="22">
        <f t="shared" si="2"/>
        <v>8845.3521832498209</v>
      </c>
    </row>
    <row r="12" spans="1:17">
      <c r="A12" s="24">
        <v>26</v>
      </c>
      <c r="B12" s="24">
        <v>6026</v>
      </c>
      <c r="C12" s="24">
        <v>8</v>
      </c>
      <c r="D12" s="24" t="s">
        <v>111</v>
      </c>
      <c r="E12" s="24">
        <v>1</v>
      </c>
      <c r="F12" s="24" t="s">
        <v>112</v>
      </c>
      <c r="G12" s="25" t="s">
        <v>54</v>
      </c>
      <c r="H12" s="26">
        <v>43</v>
      </c>
      <c r="I12" s="27">
        <v>59</v>
      </c>
      <c r="J12" s="29">
        <v>93</v>
      </c>
      <c r="K12" s="22">
        <v>233.68</v>
      </c>
      <c r="L12" s="22">
        <v>5.5</v>
      </c>
      <c r="M12" s="22">
        <v>2270</v>
      </c>
      <c r="N12" s="22">
        <f t="shared" si="0"/>
        <v>86.021837677165337</v>
      </c>
      <c r="O12" s="22">
        <v>56.4</v>
      </c>
      <c r="P12" s="22">
        <f t="shared" si="1"/>
        <v>72.586799999999997</v>
      </c>
      <c r="Q12" s="22">
        <f t="shared" si="2"/>
        <v>5784.9251968503931</v>
      </c>
    </row>
    <row r="13" spans="1:17">
      <c r="A13" s="24">
        <v>11</v>
      </c>
      <c r="B13" s="24">
        <v>6011</v>
      </c>
      <c r="C13" s="24">
        <v>9</v>
      </c>
      <c r="D13" s="24" t="s">
        <v>87</v>
      </c>
      <c r="E13" s="24">
        <v>1</v>
      </c>
      <c r="F13" s="24" t="s">
        <v>88</v>
      </c>
      <c r="G13" s="25" t="s">
        <v>54</v>
      </c>
      <c r="H13" s="26">
        <v>41</v>
      </c>
      <c r="I13" s="27">
        <v>59</v>
      </c>
      <c r="J13" s="29">
        <v>89</v>
      </c>
      <c r="K13" s="22">
        <v>223.52</v>
      </c>
      <c r="L13" s="22">
        <v>5.5</v>
      </c>
      <c r="M13" s="22">
        <v>2520</v>
      </c>
      <c r="N13" s="22">
        <f t="shared" si="0"/>
        <v>99.836317816750167</v>
      </c>
      <c r="O13" s="22">
        <v>56.9</v>
      </c>
      <c r="P13" s="22">
        <f t="shared" si="1"/>
        <v>73.2303</v>
      </c>
      <c r="Q13" s="22">
        <f t="shared" si="2"/>
        <v>6713.9420186113093</v>
      </c>
    </row>
    <row r="14" spans="1:17">
      <c r="A14" s="24">
        <v>14</v>
      </c>
      <c r="B14" s="24">
        <v>6014</v>
      </c>
      <c r="C14" s="24">
        <v>10</v>
      </c>
      <c r="D14" s="24" t="s">
        <v>92</v>
      </c>
      <c r="E14" s="24">
        <v>1</v>
      </c>
      <c r="F14" s="24" t="s">
        <v>93</v>
      </c>
      <c r="G14" s="25" t="s">
        <v>54</v>
      </c>
      <c r="H14" s="26">
        <v>37</v>
      </c>
      <c r="I14" s="27">
        <v>55</v>
      </c>
      <c r="J14" s="29">
        <v>96</v>
      </c>
      <c r="K14" s="22">
        <v>226.06</v>
      </c>
      <c r="L14" s="22">
        <v>5.5</v>
      </c>
      <c r="M14" s="22">
        <v>2885</v>
      </c>
      <c r="N14" s="22">
        <f t="shared" si="0"/>
        <v>113.01250386711492</v>
      </c>
      <c r="O14" s="22">
        <v>57.5</v>
      </c>
      <c r="P14" s="22">
        <f t="shared" si="1"/>
        <v>74.002499999999998</v>
      </c>
      <c r="Q14" s="22">
        <f t="shared" si="2"/>
        <v>7600.0338848093425</v>
      </c>
    </row>
    <row r="15" spans="1:17">
      <c r="A15" s="24">
        <v>8</v>
      </c>
      <c r="B15" s="24">
        <v>6008</v>
      </c>
      <c r="C15" s="24">
        <v>19</v>
      </c>
      <c r="D15" s="24" t="s">
        <v>82</v>
      </c>
      <c r="E15" s="24">
        <v>1</v>
      </c>
      <c r="F15" s="24" t="s">
        <v>83</v>
      </c>
      <c r="G15" s="25" t="s">
        <v>54</v>
      </c>
      <c r="H15" s="26">
        <v>41</v>
      </c>
      <c r="I15" s="27">
        <v>59</v>
      </c>
      <c r="J15" s="29">
        <v>96</v>
      </c>
      <c r="K15" s="22">
        <v>226.06</v>
      </c>
      <c r="L15" s="22">
        <v>5.5</v>
      </c>
      <c r="M15" s="22">
        <v>3000</v>
      </c>
      <c r="N15" s="22">
        <f t="shared" si="0"/>
        <v>117.51733504379368</v>
      </c>
      <c r="O15" s="22">
        <v>57.8</v>
      </c>
      <c r="P15" s="22">
        <f t="shared" si="1"/>
        <v>74.388599999999997</v>
      </c>
      <c r="Q15" s="22">
        <f t="shared" si="2"/>
        <v>7902.9815093338048</v>
      </c>
    </row>
    <row r="16" spans="1:17">
      <c r="A16" s="24">
        <v>17</v>
      </c>
      <c r="B16" s="24">
        <v>6017</v>
      </c>
      <c r="C16" s="24">
        <v>20</v>
      </c>
      <c r="D16" s="24" t="s">
        <v>97</v>
      </c>
      <c r="E16" s="24">
        <v>1</v>
      </c>
      <c r="F16" s="24" t="s">
        <v>98</v>
      </c>
      <c r="G16" s="25" t="s">
        <v>74</v>
      </c>
      <c r="H16" s="26">
        <v>39</v>
      </c>
      <c r="I16" s="27">
        <v>55</v>
      </c>
      <c r="J16" s="29">
        <v>95</v>
      </c>
      <c r="K16" s="22">
        <v>220.98</v>
      </c>
      <c r="L16" s="22">
        <v>5.5</v>
      </c>
      <c r="M16" s="22">
        <v>3165</v>
      </c>
      <c r="N16" s="22">
        <f t="shared" si="0"/>
        <v>126.83092153950582</v>
      </c>
      <c r="O16" s="22">
        <v>56.3</v>
      </c>
      <c r="P16" s="22">
        <f t="shared" si="1"/>
        <v>72.458099999999988</v>
      </c>
      <c r="Q16" s="22">
        <f t="shared" si="2"/>
        <v>8529.3155036654898</v>
      </c>
    </row>
    <row r="17" spans="1:17">
      <c r="A17" s="24">
        <v>20</v>
      </c>
      <c r="B17" s="24">
        <v>6020</v>
      </c>
      <c r="C17" s="24">
        <v>21</v>
      </c>
      <c r="D17" s="24" t="s">
        <v>115</v>
      </c>
      <c r="E17" s="24">
        <v>1</v>
      </c>
      <c r="F17" s="24" t="s">
        <v>90</v>
      </c>
      <c r="G17" s="25" t="s">
        <v>74</v>
      </c>
      <c r="H17" s="26">
        <v>41</v>
      </c>
      <c r="I17" s="27">
        <v>59</v>
      </c>
      <c r="J17" s="29">
        <v>91</v>
      </c>
      <c r="K17" s="22">
        <v>226.06</v>
      </c>
      <c r="L17" s="22">
        <v>5.5</v>
      </c>
      <c r="M17" s="22">
        <v>2965</v>
      </c>
      <c r="N17" s="22">
        <f t="shared" si="0"/>
        <v>116.14629946828275</v>
      </c>
      <c r="O17" s="22">
        <v>57.2</v>
      </c>
      <c r="P17" s="22">
        <f t="shared" si="1"/>
        <v>73.616399999999999</v>
      </c>
      <c r="Q17" s="22">
        <f t="shared" si="2"/>
        <v>7810.7800583915769</v>
      </c>
    </row>
    <row r="18" spans="1:17">
      <c r="A18" s="24">
        <v>12</v>
      </c>
      <c r="B18" s="24">
        <v>6012</v>
      </c>
      <c r="C18" s="24">
        <v>22</v>
      </c>
      <c r="D18" s="24" t="s">
        <v>116</v>
      </c>
      <c r="E18" s="24">
        <v>1</v>
      </c>
      <c r="F18" s="24" t="s">
        <v>90</v>
      </c>
      <c r="G18" s="25" t="s">
        <v>74</v>
      </c>
      <c r="H18" s="26">
        <v>41</v>
      </c>
      <c r="I18" s="27">
        <v>59</v>
      </c>
      <c r="J18" s="29">
        <v>98</v>
      </c>
      <c r="K18" s="22">
        <v>213.36</v>
      </c>
      <c r="L18" s="22">
        <v>5.5</v>
      </c>
      <c r="M18" s="22">
        <v>2495</v>
      </c>
      <c r="N18" s="22">
        <f t="shared" si="0"/>
        <v>103.55282473472064</v>
      </c>
      <c r="O18" s="22">
        <v>58</v>
      </c>
      <c r="P18" s="22">
        <f t="shared" si="1"/>
        <v>74.646000000000001</v>
      </c>
      <c r="Q18" s="22">
        <f t="shared" si="2"/>
        <v>6963.8752343457063</v>
      </c>
    </row>
    <row r="19" spans="1:17">
      <c r="A19" s="24">
        <v>22</v>
      </c>
      <c r="B19" s="24">
        <v>6022</v>
      </c>
      <c r="C19" s="24">
        <v>11</v>
      </c>
      <c r="D19" s="24" t="s">
        <v>104</v>
      </c>
      <c r="E19" s="24">
        <v>1</v>
      </c>
      <c r="F19" s="24" t="s">
        <v>105</v>
      </c>
      <c r="G19" s="25" t="s">
        <v>54</v>
      </c>
      <c r="H19" s="26">
        <v>37</v>
      </c>
      <c r="I19" s="27">
        <v>53</v>
      </c>
      <c r="J19" s="29">
        <v>98</v>
      </c>
      <c r="K19" s="22">
        <v>198.12</v>
      </c>
      <c r="L19" s="22">
        <v>5.5</v>
      </c>
      <c r="M19" s="22">
        <v>2535</v>
      </c>
      <c r="N19" s="22">
        <f t="shared" si="0"/>
        <v>113.30629720472439</v>
      </c>
      <c r="O19" s="22">
        <v>56.6</v>
      </c>
      <c r="P19" s="22">
        <f t="shared" si="1"/>
        <v>72.844200000000001</v>
      </c>
      <c r="Q19" s="22">
        <f t="shared" si="2"/>
        <v>7619.791338582676</v>
      </c>
    </row>
    <row r="20" spans="1:17">
      <c r="A20" s="24">
        <v>24</v>
      </c>
      <c r="B20" s="24">
        <v>6024</v>
      </c>
      <c r="C20" s="24">
        <v>27</v>
      </c>
      <c r="D20" s="24" t="s">
        <v>108</v>
      </c>
      <c r="E20" s="24">
        <v>1</v>
      </c>
      <c r="F20" s="24" t="s">
        <v>53</v>
      </c>
      <c r="G20" s="25" t="s">
        <v>54</v>
      </c>
      <c r="H20" s="26">
        <v>37</v>
      </c>
      <c r="I20" s="27">
        <v>55</v>
      </c>
      <c r="J20" s="29">
        <v>97</v>
      </c>
      <c r="K20" s="22">
        <v>233.68</v>
      </c>
      <c r="L20" s="22">
        <v>5.5</v>
      </c>
      <c r="M20" s="22">
        <v>2450</v>
      </c>
      <c r="N20" s="22">
        <f t="shared" si="0"/>
        <v>92.842952559055107</v>
      </c>
      <c r="O20" s="22">
        <v>58</v>
      </c>
      <c r="P20" s="22">
        <f t="shared" si="1"/>
        <v>74.646000000000001</v>
      </c>
      <c r="Q20" s="22">
        <f t="shared" si="2"/>
        <v>6243.6417322834641</v>
      </c>
    </row>
    <row r="21" spans="1:17">
      <c r="A21" s="24">
        <v>13</v>
      </c>
      <c r="B21" s="24">
        <v>6013</v>
      </c>
      <c r="C21" s="24">
        <v>26</v>
      </c>
      <c r="D21" s="24" t="s">
        <v>91</v>
      </c>
      <c r="E21" s="24">
        <v>1</v>
      </c>
      <c r="F21" s="24" t="s">
        <v>53</v>
      </c>
      <c r="G21" s="25" t="s">
        <v>54</v>
      </c>
      <c r="H21" s="26">
        <v>37</v>
      </c>
      <c r="I21" s="27">
        <v>53</v>
      </c>
      <c r="J21" s="29">
        <v>107</v>
      </c>
      <c r="K21" s="22">
        <v>228.6</v>
      </c>
      <c r="L21" s="22">
        <v>5.5</v>
      </c>
      <c r="M21" s="22">
        <v>3175</v>
      </c>
      <c r="N21" s="22">
        <f t="shared" si="0"/>
        <v>122.99059611111109</v>
      </c>
      <c r="O21" s="22">
        <v>57.2</v>
      </c>
      <c r="P21" s="22">
        <f t="shared" si="1"/>
        <v>73.616399999999999</v>
      </c>
      <c r="Q21" s="22">
        <f t="shared" si="2"/>
        <v>8271.0555555555547</v>
      </c>
    </row>
    <row r="22" spans="1:17">
      <c r="A22" s="24">
        <v>10</v>
      </c>
      <c r="B22" s="24">
        <v>6010</v>
      </c>
      <c r="C22" s="24">
        <v>1</v>
      </c>
      <c r="D22" s="24" t="s">
        <v>85</v>
      </c>
      <c r="E22" s="24">
        <v>1</v>
      </c>
      <c r="F22" s="24" t="s">
        <v>86</v>
      </c>
      <c r="G22" s="25" t="s">
        <v>54</v>
      </c>
      <c r="H22" s="26">
        <v>43</v>
      </c>
      <c r="I22" s="27">
        <v>59</v>
      </c>
      <c r="J22" s="29">
        <v>97</v>
      </c>
      <c r="K22" s="22">
        <v>231.14000000000001</v>
      </c>
      <c r="L22" s="22">
        <v>5.5</v>
      </c>
      <c r="M22" s="22">
        <v>2550</v>
      </c>
      <c r="N22" s="22">
        <f t="shared" si="0"/>
        <v>97.694356000692196</v>
      </c>
      <c r="O22" s="22">
        <v>57.4</v>
      </c>
      <c r="P22" s="22">
        <f t="shared" si="1"/>
        <v>73.873799999999989</v>
      </c>
      <c r="Q22" s="22">
        <f t="shared" si="2"/>
        <v>6569.8961668252996</v>
      </c>
    </row>
    <row r="23" spans="1:17">
      <c r="A23" s="24">
        <v>19</v>
      </c>
      <c r="B23" s="24">
        <v>6019</v>
      </c>
      <c r="C23" s="24">
        <v>12</v>
      </c>
      <c r="D23" s="24" t="s">
        <v>100</v>
      </c>
      <c r="E23" s="24">
        <v>1</v>
      </c>
      <c r="F23" s="24" t="s">
        <v>101</v>
      </c>
      <c r="G23" s="25" t="s">
        <v>54</v>
      </c>
      <c r="H23" s="26">
        <v>39</v>
      </c>
      <c r="I23" s="27">
        <v>53</v>
      </c>
      <c r="J23" s="29">
        <v>101</v>
      </c>
      <c r="K23" s="22">
        <v>233.68</v>
      </c>
      <c r="L23" s="22">
        <v>5.5</v>
      </c>
      <c r="M23" s="22">
        <v>3200</v>
      </c>
      <c r="N23" s="22">
        <f t="shared" si="0"/>
        <v>121.26426456692911</v>
      </c>
      <c r="O23" s="22">
        <v>57.7</v>
      </c>
      <c r="P23" s="22">
        <f t="shared" si="1"/>
        <v>74.259900000000002</v>
      </c>
      <c r="Q23" s="22">
        <f t="shared" si="2"/>
        <v>8154.9606299212592</v>
      </c>
    </row>
    <row r="24" spans="1:17">
      <c r="A24" s="24">
        <v>5</v>
      </c>
      <c r="B24" s="24">
        <v>6005</v>
      </c>
      <c r="C24" s="24">
        <v>13</v>
      </c>
      <c r="D24" s="24" t="s">
        <v>77</v>
      </c>
      <c r="E24" s="24">
        <v>1</v>
      </c>
      <c r="F24" s="24" t="s">
        <v>78</v>
      </c>
      <c r="G24" s="25" t="s">
        <v>74</v>
      </c>
      <c r="H24" s="26">
        <v>41</v>
      </c>
      <c r="I24" s="27">
        <v>57</v>
      </c>
      <c r="J24" s="29">
        <v>112</v>
      </c>
      <c r="K24" s="22">
        <v>226.06</v>
      </c>
      <c r="L24" s="22">
        <v>5.5</v>
      </c>
      <c r="M24" s="22">
        <v>3425</v>
      </c>
      <c r="N24" s="22">
        <f t="shared" si="0"/>
        <v>134.16562417499779</v>
      </c>
      <c r="O24" s="22">
        <v>58.3</v>
      </c>
      <c r="P24" s="22">
        <f t="shared" si="1"/>
        <v>75.032099999999986</v>
      </c>
      <c r="Q24" s="22">
        <f t="shared" si="2"/>
        <v>9022.570556489427</v>
      </c>
    </row>
    <row r="25" spans="1:17">
      <c r="A25" s="24">
        <v>4</v>
      </c>
      <c r="B25" s="24">
        <v>6004</v>
      </c>
      <c r="C25" s="24">
        <v>14</v>
      </c>
      <c r="D25" s="24" t="s">
        <v>75</v>
      </c>
      <c r="E25" s="24">
        <v>1</v>
      </c>
      <c r="F25" s="24" t="s">
        <v>76</v>
      </c>
      <c r="G25" s="25" t="s">
        <v>54</v>
      </c>
      <c r="H25" s="26">
        <v>39</v>
      </c>
      <c r="I25" s="27">
        <v>57</v>
      </c>
      <c r="J25" s="29">
        <v>103</v>
      </c>
      <c r="K25" s="22">
        <v>218.44</v>
      </c>
      <c r="L25" s="22">
        <v>5.5</v>
      </c>
      <c r="M25" s="22">
        <v>2915</v>
      </c>
      <c r="N25" s="22">
        <f t="shared" si="0"/>
        <v>118.17096828328144</v>
      </c>
      <c r="O25" s="22">
        <v>59</v>
      </c>
      <c r="P25" s="22">
        <f t="shared" si="1"/>
        <v>75.932999999999993</v>
      </c>
      <c r="Q25" s="22">
        <f t="shared" si="2"/>
        <v>7946.9380150155648</v>
      </c>
    </row>
    <row r="26" spans="1:17">
      <c r="A26" s="24">
        <v>3</v>
      </c>
      <c r="B26" s="24">
        <v>6003</v>
      </c>
      <c r="C26" s="24">
        <v>5</v>
      </c>
      <c r="D26" s="24" t="s">
        <v>72</v>
      </c>
      <c r="E26" s="24">
        <v>1</v>
      </c>
      <c r="F26" s="24" t="s">
        <v>73</v>
      </c>
      <c r="G26" s="25" t="s">
        <v>117</v>
      </c>
      <c r="H26" s="26">
        <v>36</v>
      </c>
      <c r="I26" s="27">
        <v>51</v>
      </c>
      <c r="J26" s="29">
        <v>109</v>
      </c>
      <c r="K26" s="22">
        <v>203.2</v>
      </c>
      <c r="L26" s="22">
        <v>5.5</v>
      </c>
      <c r="M26" s="22">
        <v>3210</v>
      </c>
      <c r="N26" s="22">
        <f t="shared" si="0"/>
        <v>139.88969770275591</v>
      </c>
      <c r="O26" s="22">
        <v>57.1</v>
      </c>
      <c r="P26" s="22">
        <f t="shared" si="1"/>
        <v>73.487700000000004</v>
      </c>
      <c r="Q26" s="22">
        <f t="shared" si="2"/>
        <v>9407.5116141732287</v>
      </c>
    </row>
    <row r="27" spans="1:17">
      <c r="A27" s="24">
        <v>7</v>
      </c>
      <c r="B27" s="24">
        <v>6007</v>
      </c>
      <c r="C27" s="24">
        <v>6</v>
      </c>
      <c r="D27" s="24" t="s">
        <v>80</v>
      </c>
      <c r="E27" s="24">
        <v>1</v>
      </c>
      <c r="F27" s="24" t="s">
        <v>81</v>
      </c>
      <c r="G27" s="25" t="s">
        <v>74</v>
      </c>
      <c r="H27" s="26">
        <v>41</v>
      </c>
      <c r="I27" s="27">
        <v>55</v>
      </c>
      <c r="J27" s="29">
        <v>92</v>
      </c>
      <c r="K27" s="22">
        <v>210.82</v>
      </c>
      <c r="L27" s="22">
        <v>5.5</v>
      </c>
      <c r="M27" s="22">
        <v>2870</v>
      </c>
      <c r="N27" s="22">
        <f t="shared" si="0"/>
        <v>120.55201963950289</v>
      </c>
      <c r="O27" s="22">
        <v>56.9</v>
      </c>
      <c r="P27" s="22">
        <f t="shared" si="1"/>
        <v>73.2303</v>
      </c>
      <c r="Q27" s="22">
        <f t="shared" si="2"/>
        <v>8107.0625177876864</v>
      </c>
    </row>
    <row r="28" spans="1:17">
      <c r="A28" s="24">
        <v>6</v>
      </c>
      <c r="B28" s="24">
        <v>6006</v>
      </c>
      <c r="C28" s="24">
        <v>15</v>
      </c>
      <c r="D28" s="24" t="s">
        <v>79</v>
      </c>
      <c r="E28" s="24">
        <v>1</v>
      </c>
      <c r="F28" s="24" t="s">
        <v>53</v>
      </c>
      <c r="G28" s="25" t="s">
        <v>54</v>
      </c>
      <c r="H28" s="26">
        <v>41</v>
      </c>
      <c r="I28" s="27">
        <v>59</v>
      </c>
      <c r="J28" s="29">
        <v>102</v>
      </c>
      <c r="K28" s="22">
        <v>241.3</v>
      </c>
      <c r="L28" s="22">
        <v>5.5</v>
      </c>
      <c r="M28" s="22">
        <v>3140</v>
      </c>
      <c r="N28" s="22">
        <f t="shared" si="0"/>
        <v>115.23296298715292</v>
      </c>
      <c r="O28" s="22">
        <v>60.1</v>
      </c>
      <c r="P28" s="22">
        <f t="shared" si="1"/>
        <v>77.348699999999994</v>
      </c>
      <c r="Q28" s="22">
        <f t="shared" si="2"/>
        <v>7749.3586406962286</v>
      </c>
    </row>
    <row r="29" spans="1:17">
      <c r="A29" s="24">
        <v>37</v>
      </c>
      <c r="B29" s="24">
        <v>6037</v>
      </c>
      <c r="C29" s="24">
        <v>16</v>
      </c>
      <c r="D29" s="24" t="s">
        <v>95</v>
      </c>
      <c r="E29" s="24">
        <v>2</v>
      </c>
      <c r="F29" s="24" t="s">
        <v>96</v>
      </c>
      <c r="G29" s="25" t="s">
        <v>54</v>
      </c>
      <c r="H29" s="26">
        <v>41</v>
      </c>
      <c r="I29" s="27">
        <v>59</v>
      </c>
      <c r="J29" s="29">
        <v>95</v>
      </c>
      <c r="K29" s="22">
        <v>203.2</v>
      </c>
      <c r="L29" s="30">
        <v>5.5</v>
      </c>
      <c r="M29" s="22">
        <v>2885</v>
      </c>
      <c r="N29" s="22">
        <f t="shared" si="0"/>
        <v>125.72641055216535</v>
      </c>
      <c r="O29" s="22">
        <v>55.2</v>
      </c>
      <c r="P29" s="22">
        <f t="shared" si="1"/>
        <v>71.042400000000001</v>
      </c>
      <c r="Q29" s="22">
        <f t="shared" si="2"/>
        <v>8455.0376968503933</v>
      </c>
    </row>
    <row r="30" spans="1:17">
      <c r="A30" s="24">
        <v>36</v>
      </c>
      <c r="B30" s="24">
        <v>6036</v>
      </c>
      <c r="C30" s="24">
        <v>17</v>
      </c>
      <c r="D30" s="24" t="s">
        <v>66</v>
      </c>
      <c r="E30" s="24">
        <v>2</v>
      </c>
      <c r="F30" s="24" t="s">
        <v>67</v>
      </c>
      <c r="G30" s="25" t="s">
        <v>68</v>
      </c>
      <c r="H30" s="26">
        <v>37</v>
      </c>
      <c r="I30" s="27">
        <v>53</v>
      </c>
      <c r="J30" s="29">
        <v>108</v>
      </c>
      <c r="K30" s="22">
        <v>195.58</v>
      </c>
      <c r="L30" s="22">
        <v>5.5</v>
      </c>
      <c r="M30" s="22">
        <v>2645</v>
      </c>
      <c r="N30" s="22">
        <f t="shared" si="0"/>
        <v>119.75830413845993</v>
      </c>
      <c r="O30" s="22">
        <v>55.1</v>
      </c>
      <c r="P30" s="22">
        <f t="shared" si="1"/>
        <v>70.913699999999992</v>
      </c>
      <c r="Q30" s="22">
        <f t="shared" si="2"/>
        <v>8053.6855506698012</v>
      </c>
    </row>
    <row r="31" spans="1:17">
      <c r="A31" s="24">
        <v>41</v>
      </c>
      <c r="B31" s="24">
        <v>6041</v>
      </c>
      <c r="C31" s="24">
        <v>18</v>
      </c>
      <c r="D31" s="24" t="s">
        <v>69</v>
      </c>
      <c r="E31" s="24">
        <v>2</v>
      </c>
      <c r="F31" s="24" t="s">
        <v>70</v>
      </c>
      <c r="G31" s="25" t="s">
        <v>71</v>
      </c>
      <c r="H31" s="26">
        <v>36</v>
      </c>
      <c r="I31" s="27">
        <v>49</v>
      </c>
      <c r="J31" s="29">
        <v>113</v>
      </c>
      <c r="K31" s="22">
        <v>228.6</v>
      </c>
      <c r="L31" s="22">
        <v>5.5</v>
      </c>
      <c r="M31" s="22">
        <v>2985</v>
      </c>
      <c r="N31" s="22">
        <f t="shared" si="0"/>
        <v>115.6305289422572</v>
      </c>
      <c r="O31" s="22">
        <v>56.8</v>
      </c>
      <c r="P31" s="22">
        <f t="shared" si="1"/>
        <v>73.101599999999991</v>
      </c>
      <c r="Q31" s="22">
        <f t="shared" si="2"/>
        <v>7776.094750656167</v>
      </c>
    </row>
    <row r="32" spans="1:17">
      <c r="A32" s="24">
        <v>33</v>
      </c>
      <c r="B32" s="24">
        <v>6033</v>
      </c>
      <c r="C32" s="24">
        <v>3</v>
      </c>
      <c r="D32" s="24" t="s">
        <v>109</v>
      </c>
      <c r="E32" s="24">
        <v>2</v>
      </c>
      <c r="F32" s="24" t="s">
        <v>110</v>
      </c>
      <c r="G32" s="25" t="s">
        <v>71</v>
      </c>
      <c r="H32" s="26">
        <v>36</v>
      </c>
      <c r="I32" s="27">
        <v>49</v>
      </c>
      <c r="J32" s="29">
        <v>109</v>
      </c>
      <c r="K32" s="22">
        <v>195.58</v>
      </c>
      <c r="L32" s="22">
        <v>5.5</v>
      </c>
      <c r="M32" s="22">
        <v>2455</v>
      </c>
      <c r="N32" s="22">
        <f t="shared" si="0"/>
        <v>111.15562822681254</v>
      </c>
      <c r="O32" s="22">
        <v>56.1</v>
      </c>
      <c r="P32" s="22">
        <f t="shared" si="1"/>
        <v>72.200699999999998</v>
      </c>
      <c r="Q32" s="22">
        <f t="shared" si="2"/>
        <v>7475.1599345536342</v>
      </c>
    </row>
    <row r="33" spans="1:17">
      <c r="A33" s="24">
        <v>48</v>
      </c>
      <c r="B33" s="24">
        <v>6048</v>
      </c>
      <c r="C33" s="24">
        <v>2</v>
      </c>
      <c r="D33" s="24" t="s">
        <v>106</v>
      </c>
      <c r="E33" s="24">
        <v>2</v>
      </c>
      <c r="F33" s="24" t="s">
        <v>107</v>
      </c>
      <c r="G33" s="25" t="s">
        <v>74</v>
      </c>
      <c r="H33" s="26">
        <v>36</v>
      </c>
      <c r="I33" s="27">
        <v>55</v>
      </c>
      <c r="J33" s="29">
        <v>91</v>
      </c>
      <c r="K33" s="22">
        <v>231.14000000000001</v>
      </c>
      <c r="L33" s="22">
        <v>5.5</v>
      </c>
      <c r="M33" s="22">
        <v>2765</v>
      </c>
      <c r="N33" s="22">
        <f t="shared" si="0"/>
        <v>105.93133111447607</v>
      </c>
      <c r="O33" s="22">
        <v>53.2</v>
      </c>
      <c r="P33" s="22">
        <f t="shared" si="1"/>
        <v>68.468400000000003</v>
      </c>
      <c r="Q33" s="22">
        <f t="shared" si="2"/>
        <v>7123.8285887340999</v>
      </c>
    </row>
    <row r="34" spans="1:17">
      <c r="A34" s="24">
        <v>46</v>
      </c>
      <c r="B34" s="24">
        <v>6046</v>
      </c>
      <c r="C34" s="24">
        <v>25</v>
      </c>
      <c r="D34" s="24" t="s">
        <v>103</v>
      </c>
      <c r="E34" s="24">
        <v>2</v>
      </c>
      <c r="F34" s="24" t="s">
        <v>53</v>
      </c>
      <c r="G34" s="25" t="s">
        <v>71</v>
      </c>
      <c r="H34" s="26">
        <v>37</v>
      </c>
      <c r="I34" s="27">
        <v>57</v>
      </c>
      <c r="J34" s="29">
        <v>110</v>
      </c>
      <c r="K34" s="22">
        <v>223.52</v>
      </c>
      <c r="L34" s="22">
        <v>5.5</v>
      </c>
      <c r="M34" s="22">
        <v>2965</v>
      </c>
      <c r="N34" s="22">
        <f t="shared" ref="N34:N55" si="3">Q34*0.01487</f>
        <v>117.46614378042233</v>
      </c>
      <c r="O34" s="22">
        <v>57</v>
      </c>
      <c r="P34" s="22">
        <f t="shared" ref="P34:P55" si="4">O34*1.287</f>
        <v>73.358999999999995</v>
      </c>
      <c r="Q34" s="22">
        <f t="shared" ref="Q34:Q55" si="5">(M34*595.516)/K34</f>
        <v>7899.5389226914813</v>
      </c>
    </row>
    <row r="35" spans="1:17">
      <c r="A35" s="24">
        <v>54</v>
      </c>
      <c r="B35" s="24">
        <v>6054</v>
      </c>
      <c r="C35" s="24">
        <v>7</v>
      </c>
      <c r="D35" s="24" t="s">
        <v>113</v>
      </c>
      <c r="E35" s="24">
        <v>2</v>
      </c>
      <c r="F35" s="24" t="s">
        <v>114</v>
      </c>
      <c r="G35" s="25" t="s">
        <v>54</v>
      </c>
      <c r="H35" s="26">
        <v>39</v>
      </c>
      <c r="I35" s="27">
        <v>53</v>
      </c>
      <c r="J35" s="29">
        <v>107</v>
      </c>
      <c r="K35" s="22">
        <v>246.38</v>
      </c>
      <c r="L35" s="22">
        <v>5.5</v>
      </c>
      <c r="M35" s="22">
        <v>3390</v>
      </c>
      <c r="N35" s="22">
        <f t="shared" si="3"/>
        <v>121.84245758097246</v>
      </c>
      <c r="O35" s="22">
        <v>57.8</v>
      </c>
      <c r="P35" s="22">
        <f t="shared" si="4"/>
        <v>74.388599999999997</v>
      </c>
      <c r="Q35" s="22">
        <f t="shared" si="5"/>
        <v>8193.8438184917595</v>
      </c>
    </row>
    <row r="36" spans="1:17">
      <c r="A36" s="24">
        <v>38</v>
      </c>
      <c r="B36" s="24">
        <v>6038</v>
      </c>
      <c r="C36" s="24">
        <v>23</v>
      </c>
      <c r="D36" s="24" t="s">
        <v>94</v>
      </c>
      <c r="E36" s="24">
        <v>2</v>
      </c>
      <c r="F36" s="24" t="s">
        <v>53</v>
      </c>
      <c r="G36" s="25" t="s">
        <v>54</v>
      </c>
      <c r="H36" s="26">
        <v>39</v>
      </c>
      <c r="I36" s="27">
        <v>55</v>
      </c>
      <c r="J36" s="29">
        <v>106</v>
      </c>
      <c r="K36" s="22">
        <v>208.28</v>
      </c>
      <c r="L36" s="22">
        <v>5.5</v>
      </c>
      <c r="M36" s="22">
        <v>2560</v>
      </c>
      <c r="N36" s="22">
        <f t="shared" si="3"/>
        <v>108.84207161129248</v>
      </c>
      <c r="O36" s="22">
        <v>57.2</v>
      </c>
      <c r="P36" s="22">
        <f t="shared" si="4"/>
        <v>73.616399999999999</v>
      </c>
      <c r="Q36" s="22">
        <f t="shared" si="5"/>
        <v>7319.5744190512769</v>
      </c>
    </row>
    <row r="37" spans="1:17">
      <c r="A37" s="24">
        <v>30</v>
      </c>
      <c r="B37" s="24">
        <v>6030</v>
      </c>
      <c r="C37" s="24">
        <v>4</v>
      </c>
      <c r="D37" s="24" t="s">
        <v>84</v>
      </c>
      <c r="E37" s="24">
        <v>2</v>
      </c>
      <c r="F37" s="24" t="s">
        <v>53</v>
      </c>
      <c r="G37" s="25" t="s">
        <v>54</v>
      </c>
      <c r="H37" s="26">
        <v>36</v>
      </c>
      <c r="I37" s="27">
        <v>49</v>
      </c>
      <c r="J37" s="29">
        <v>97</v>
      </c>
      <c r="K37" s="22">
        <v>208.28</v>
      </c>
      <c r="L37" s="22">
        <v>5.5</v>
      </c>
      <c r="M37" s="22">
        <v>2380</v>
      </c>
      <c r="N37" s="22">
        <f t="shared" si="3"/>
        <v>101.18911345112348</v>
      </c>
      <c r="O37" s="22">
        <v>57.7</v>
      </c>
      <c r="P37" s="22">
        <f t="shared" si="4"/>
        <v>74.259900000000002</v>
      </c>
      <c r="Q37" s="22">
        <f t="shared" si="5"/>
        <v>6804.9168427117338</v>
      </c>
    </row>
    <row r="38" spans="1:17">
      <c r="A38" s="24">
        <v>40</v>
      </c>
      <c r="B38" s="24">
        <v>6040</v>
      </c>
      <c r="C38" s="24">
        <v>24</v>
      </c>
      <c r="D38" s="24" t="s">
        <v>99</v>
      </c>
      <c r="E38" s="24">
        <v>2</v>
      </c>
      <c r="F38" s="24" t="s">
        <v>53</v>
      </c>
      <c r="G38" s="25" t="s">
        <v>54</v>
      </c>
      <c r="H38" s="26">
        <v>37</v>
      </c>
      <c r="I38" s="27">
        <v>53</v>
      </c>
      <c r="J38" s="29">
        <v>116</v>
      </c>
      <c r="K38" s="22">
        <v>213.36</v>
      </c>
      <c r="L38" s="22">
        <v>5.5</v>
      </c>
      <c r="M38" s="22">
        <v>2640</v>
      </c>
      <c r="N38" s="22">
        <f t="shared" si="3"/>
        <v>109.57092476940382</v>
      </c>
      <c r="O38" s="22">
        <v>57.5</v>
      </c>
      <c r="P38" s="22">
        <f t="shared" si="4"/>
        <v>74.002499999999998</v>
      </c>
      <c r="Q38" s="22">
        <f t="shared" si="5"/>
        <v>7368.5894263217097</v>
      </c>
    </row>
    <row r="39" spans="1:17">
      <c r="A39" s="24">
        <v>34</v>
      </c>
      <c r="B39" s="24">
        <v>6034</v>
      </c>
      <c r="C39" s="24">
        <v>8</v>
      </c>
      <c r="D39" s="24" t="s">
        <v>111</v>
      </c>
      <c r="E39" s="24">
        <v>2</v>
      </c>
      <c r="F39" s="24" t="s">
        <v>112</v>
      </c>
      <c r="G39" s="25" t="s">
        <v>54</v>
      </c>
      <c r="H39" s="26">
        <v>41</v>
      </c>
      <c r="I39" s="27">
        <v>59</v>
      </c>
      <c r="J39" s="29">
        <v>95</v>
      </c>
      <c r="K39" s="22">
        <v>248.92000000000002</v>
      </c>
      <c r="L39" s="22">
        <v>5.5</v>
      </c>
      <c r="M39" s="22">
        <v>2865</v>
      </c>
      <c r="N39" s="22">
        <f t="shared" si="3"/>
        <v>101.92230502089024</v>
      </c>
      <c r="O39" s="22">
        <v>57.5</v>
      </c>
      <c r="P39" s="22">
        <f t="shared" si="4"/>
        <v>74.002499999999998</v>
      </c>
      <c r="Q39" s="22">
        <f t="shared" si="5"/>
        <v>6854.2236059778234</v>
      </c>
    </row>
    <row r="40" spans="1:17">
      <c r="A40" s="24">
        <v>39</v>
      </c>
      <c r="B40" s="24">
        <v>6039</v>
      </c>
      <c r="C40" s="24">
        <v>9</v>
      </c>
      <c r="D40" s="24" t="s">
        <v>87</v>
      </c>
      <c r="E40" s="24">
        <v>2</v>
      </c>
      <c r="F40" s="24" t="s">
        <v>88</v>
      </c>
      <c r="G40" s="25" t="s">
        <v>54</v>
      </c>
      <c r="H40" s="26">
        <v>41</v>
      </c>
      <c r="I40" s="27">
        <v>59</v>
      </c>
      <c r="J40" s="29">
        <v>97</v>
      </c>
      <c r="K40" s="22">
        <v>238.76</v>
      </c>
      <c r="L40" s="22">
        <v>5.5</v>
      </c>
      <c r="M40" s="22">
        <v>3075</v>
      </c>
      <c r="N40" s="22">
        <f t="shared" si="3"/>
        <v>114.04807329117105</v>
      </c>
      <c r="O40" s="22">
        <v>57.6</v>
      </c>
      <c r="P40" s="22">
        <f t="shared" si="4"/>
        <v>74.131199999999993</v>
      </c>
      <c r="Q40" s="22">
        <f t="shared" si="5"/>
        <v>7669.6754062657064</v>
      </c>
    </row>
    <row r="41" spans="1:17">
      <c r="A41" s="24">
        <v>50</v>
      </c>
      <c r="B41" s="24">
        <v>6050</v>
      </c>
      <c r="C41" s="24">
        <v>10</v>
      </c>
      <c r="D41" s="24" t="s">
        <v>92</v>
      </c>
      <c r="E41" s="24">
        <v>2</v>
      </c>
      <c r="F41" s="24" t="s">
        <v>93</v>
      </c>
      <c r="G41" s="25" t="s">
        <v>54</v>
      </c>
      <c r="H41" s="26">
        <v>39</v>
      </c>
      <c r="I41" s="27">
        <v>57</v>
      </c>
      <c r="J41" s="29">
        <v>94</v>
      </c>
      <c r="K41" s="22">
        <v>228.6</v>
      </c>
      <c r="L41" s="22">
        <v>5.5</v>
      </c>
      <c r="M41" s="22">
        <v>3010</v>
      </c>
      <c r="N41" s="22">
        <f t="shared" si="3"/>
        <v>116.59895883289587</v>
      </c>
      <c r="O41" s="22">
        <v>57.5</v>
      </c>
      <c r="P41" s="22">
        <f t="shared" si="4"/>
        <v>74.002499999999998</v>
      </c>
      <c r="Q41" s="22">
        <f t="shared" si="5"/>
        <v>7841.2211723534556</v>
      </c>
    </row>
    <row r="42" spans="1:17">
      <c r="A42" s="24">
        <v>32</v>
      </c>
      <c r="B42" s="24">
        <v>6032</v>
      </c>
      <c r="C42" s="24">
        <v>19</v>
      </c>
      <c r="D42" s="24" t="s">
        <v>82</v>
      </c>
      <c r="E42" s="24">
        <v>2</v>
      </c>
      <c r="F42" s="24" t="s">
        <v>83</v>
      </c>
      <c r="G42" s="25" t="s">
        <v>54</v>
      </c>
      <c r="H42" s="26">
        <v>41</v>
      </c>
      <c r="I42" s="27">
        <v>59</v>
      </c>
      <c r="J42" s="29">
        <v>98</v>
      </c>
      <c r="K42" s="22">
        <v>218.44</v>
      </c>
      <c r="L42" s="22">
        <v>5.5</v>
      </c>
      <c r="M42" s="22">
        <v>3005</v>
      </c>
      <c r="N42" s="22">
        <f t="shared" si="3"/>
        <v>121.81947159219922</v>
      </c>
      <c r="O42" s="22">
        <v>55.3</v>
      </c>
      <c r="P42" s="22">
        <f t="shared" si="4"/>
        <v>71.171099999999996</v>
      </c>
      <c r="Q42" s="22">
        <f t="shared" si="5"/>
        <v>8192.2980223402301</v>
      </c>
    </row>
    <row r="43" spans="1:17">
      <c r="A43" s="24">
        <v>51</v>
      </c>
      <c r="B43" s="24">
        <v>6051</v>
      </c>
      <c r="C43" s="24">
        <v>20</v>
      </c>
      <c r="D43" s="24" t="s">
        <v>97</v>
      </c>
      <c r="E43" s="24">
        <v>2</v>
      </c>
      <c r="F43" s="24" t="s">
        <v>98</v>
      </c>
      <c r="G43" s="25" t="s">
        <v>74</v>
      </c>
      <c r="H43" s="26">
        <v>36</v>
      </c>
      <c r="I43" s="27">
        <v>55</v>
      </c>
      <c r="J43" s="29">
        <v>96</v>
      </c>
      <c r="K43" s="22">
        <v>218.44</v>
      </c>
      <c r="L43" s="22">
        <v>5.5</v>
      </c>
      <c r="M43" s="22">
        <v>3215</v>
      </c>
      <c r="N43" s="22">
        <f t="shared" si="3"/>
        <v>130.33264597967406</v>
      </c>
      <c r="O43" s="22">
        <v>56.2</v>
      </c>
      <c r="P43" s="22">
        <f t="shared" si="4"/>
        <v>72.329399999999993</v>
      </c>
      <c r="Q43" s="22">
        <f t="shared" si="5"/>
        <v>8764.8047060977842</v>
      </c>
    </row>
    <row r="44" spans="1:17">
      <c r="A44" s="24">
        <v>47</v>
      </c>
      <c r="B44" s="24">
        <v>6047</v>
      </c>
      <c r="C44" s="24">
        <v>21</v>
      </c>
      <c r="D44" s="24" t="s">
        <v>115</v>
      </c>
      <c r="E44" s="24">
        <v>2</v>
      </c>
      <c r="F44" s="24" t="s">
        <v>90</v>
      </c>
      <c r="G44" s="25" t="s">
        <v>74</v>
      </c>
      <c r="H44" s="26">
        <v>41</v>
      </c>
      <c r="I44" s="27">
        <v>59</v>
      </c>
      <c r="J44" s="29">
        <v>94</v>
      </c>
      <c r="K44" s="22">
        <v>226.06</v>
      </c>
      <c r="L44" s="22">
        <v>5.5</v>
      </c>
      <c r="M44" s="22">
        <v>2555</v>
      </c>
      <c r="N44" s="22">
        <f t="shared" si="3"/>
        <v>100.08559701229761</v>
      </c>
      <c r="O44" s="22">
        <v>55.3</v>
      </c>
      <c r="P44" s="22">
        <f t="shared" si="4"/>
        <v>71.171099999999996</v>
      </c>
      <c r="Q44" s="22">
        <f t="shared" si="5"/>
        <v>6730.7059187826235</v>
      </c>
    </row>
    <row r="45" spans="1:17">
      <c r="A45" s="24">
        <v>44</v>
      </c>
      <c r="B45" s="24">
        <v>6044</v>
      </c>
      <c r="C45" s="24">
        <v>22</v>
      </c>
      <c r="D45" s="24" t="s">
        <v>116</v>
      </c>
      <c r="E45" s="24">
        <v>2</v>
      </c>
      <c r="F45" s="24" t="s">
        <v>90</v>
      </c>
      <c r="G45" s="25" t="s">
        <v>54</v>
      </c>
      <c r="H45" s="26">
        <v>41</v>
      </c>
      <c r="I45" s="27">
        <v>59</v>
      </c>
      <c r="J45" s="29">
        <v>96</v>
      </c>
      <c r="K45" s="22">
        <v>213.36</v>
      </c>
      <c r="L45" s="22">
        <v>5.5</v>
      </c>
      <c r="M45" s="22">
        <v>2715</v>
      </c>
      <c r="N45" s="22">
        <f t="shared" si="3"/>
        <v>112.68373513217095</v>
      </c>
      <c r="O45" s="22">
        <v>54.5</v>
      </c>
      <c r="P45" s="22">
        <f t="shared" si="4"/>
        <v>70.141499999999994</v>
      </c>
      <c r="Q45" s="22">
        <f t="shared" si="5"/>
        <v>7577.9243532058481</v>
      </c>
    </row>
    <row r="46" spans="1:17">
      <c r="A46" s="24">
        <v>53</v>
      </c>
      <c r="B46" s="24">
        <v>6053</v>
      </c>
      <c r="C46" s="24">
        <v>11</v>
      </c>
      <c r="D46" s="24" t="s">
        <v>104</v>
      </c>
      <c r="E46" s="24">
        <v>2</v>
      </c>
      <c r="F46" s="24" t="s">
        <v>105</v>
      </c>
      <c r="G46" s="25" t="s">
        <v>71</v>
      </c>
      <c r="H46" s="26">
        <v>37</v>
      </c>
      <c r="I46" s="27">
        <v>55</v>
      </c>
      <c r="J46" s="29">
        <v>97</v>
      </c>
      <c r="K46" s="22">
        <v>226.06</v>
      </c>
      <c r="L46" s="22">
        <v>5.5</v>
      </c>
      <c r="M46" s="22">
        <v>2995</v>
      </c>
      <c r="N46" s="22">
        <f t="shared" si="3"/>
        <v>117.32147281872069</v>
      </c>
      <c r="O46" s="22">
        <v>57.2</v>
      </c>
      <c r="P46" s="22">
        <f t="shared" si="4"/>
        <v>73.616399999999999</v>
      </c>
      <c r="Q46" s="22">
        <f t="shared" si="5"/>
        <v>7889.8098734849154</v>
      </c>
    </row>
    <row r="47" spans="1:17">
      <c r="A47" s="24">
        <v>43</v>
      </c>
      <c r="B47" s="24">
        <v>6043</v>
      </c>
      <c r="C47" s="24">
        <v>27</v>
      </c>
      <c r="D47" s="24" t="s">
        <v>108</v>
      </c>
      <c r="E47" s="24">
        <v>2</v>
      </c>
      <c r="F47" s="24" t="s">
        <v>53</v>
      </c>
      <c r="G47" s="25" t="s">
        <v>54</v>
      </c>
      <c r="H47" s="26">
        <v>36</v>
      </c>
      <c r="I47" s="27">
        <v>53</v>
      </c>
      <c r="J47" s="29">
        <v>98</v>
      </c>
      <c r="K47" s="22">
        <v>200.66</v>
      </c>
      <c r="L47" s="22">
        <v>5.5</v>
      </c>
      <c r="M47" s="22">
        <v>2600</v>
      </c>
      <c r="N47" s="22">
        <f t="shared" si="3"/>
        <v>114.74055413136648</v>
      </c>
      <c r="O47" s="22">
        <v>57.9</v>
      </c>
      <c r="P47" s="22">
        <f t="shared" si="4"/>
        <v>74.517299999999992</v>
      </c>
      <c r="Q47" s="22">
        <f t="shared" si="5"/>
        <v>7716.2443935014444</v>
      </c>
    </row>
    <row r="48" spans="1:17">
      <c r="A48" s="24">
        <v>52</v>
      </c>
      <c r="B48" s="24">
        <v>6052</v>
      </c>
      <c r="C48" s="24">
        <v>26</v>
      </c>
      <c r="D48" s="24" t="s">
        <v>91</v>
      </c>
      <c r="E48" s="24">
        <v>2</v>
      </c>
      <c r="F48" s="24" t="s">
        <v>53</v>
      </c>
      <c r="G48" s="25" t="s">
        <v>54</v>
      </c>
      <c r="H48" s="26">
        <v>36</v>
      </c>
      <c r="I48" s="27">
        <v>55</v>
      </c>
      <c r="J48" s="29">
        <v>111</v>
      </c>
      <c r="K48" s="22">
        <v>223.52</v>
      </c>
      <c r="L48" s="22">
        <v>5.5</v>
      </c>
      <c r="M48" s="22">
        <v>3110</v>
      </c>
      <c r="N48" s="22">
        <f t="shared" si="3"/>
        <v>123.21069381352896</v>
      </c>
      <c r="O48" s="22">
        <v>56.5</v>
      </c>
      <c r="P48" s="22">
        <f t="shared" si="4"/>
        <v>72.715499999999992</v>
      </c>
      <c r="Q48" s="22">
        <f t="shared" si="5"/>
        <v>8285.8570150322103</v>
      </c>
    </row>
    <row r="49" spans="1:17">
      <c r="A49" s="24">
        <v>29</v>
      </c>
      <c r="B49" s="24">
        <v>6029</v>
      </c>
      <c r="C49" s="24">
        <v>1</v>
      </c>
      <c r="D49" s="24" t="s">
        <v>85</v>
      </c>
      <c r="E49" s="24">
        <v>2</v>
      </c>
      <c r="F49" s="24" t="s">
        <v>86</v>
      </c>
      <c r="G49" s="25" t="s">
        <v>54</v>
      </c>
      <c r="H49" s="26">
        <v>41</v>
      </c>
      <c r="I49" s="27">
        <v>59</v>
      </c>
      <c r="J49" s="29">
        <v>90</v>
      </c>
      <c r="K49" s="22">
        <v>223.52</v>
      </c>
      <c r="L49" s="22">
        <v>5.5</v>
      </c>
      <c r="M49" s="22">
        <v>2540</v>
      </c>
      <c r="N49" s="22">
        <f t="shared" si="3"/>
        <v>100.62866954545453</v>
      </c>
      <c r="O49" s="22">
        <v>57</v>
      </c>
      <c r="P49" s="22">
        <f t="shared" si="4"/>
        <v>73.358999999999995</v>
      </c>
      <c r="Q49" s="22">
        <f t="shared" si="5"/>
        <v>6767.2272727272721</v>
      </c>
    </row>
    <row r="50" spans="1:17">
      <c r="A50" s="24">
        <v>31</v>
      </c>
      <c r="B50" s="24">
        <v>6031</v>
      </c>
      <c r="C50" s="24">
        <v>12</v>
      </c>
      <c r="D50" s="24" t="s">
        <v>100</v>
      </c>
      <c r="E50" s="24">
        <v>2</v>
      </c>
      <c r="F50" s="24" t="s">
        <v>101</v>
      </c>
      <c r="G50" s="25" t="s">
        <v>54</v>
      </c>
      <c r="H50" s="26">
        <v>37</v>
      </c>
      <c r="I50" s="27">
        <v>53</v>
      </c>
      <c r="J50" s="29">
        <v>97</v>
      </c>
      <c r="K50" s="22">
        <v>254</v>
      </c>
      <c r="L50" s="22">
        <v>5.5</v>
      </c>
      <c r="M50" s="22">
        <v>2955</v>
      </c>
      <c r="N50" s="22">
        <f t="shared" si="3"/>
        <v>103.02157176614172</v>
      </c>
      <c r="O50" s="22">
        <v>57.9</v>
      </c>
      <c r="P50" s="22">
        <f t="shared" si="4"/>
        <v>74.517299999999992</v>
      </c>
      <c r="Q50" s="22">
        <f t="shared" si="5"/>
        <v>6928.1487401574796</v>
      </c>
    </row>
    <row r="51" spans="1:17">
      <c r="A51" s="24">
        <v>35</v>
      </c>
      <c r="B51" s="24">
        <v>6035</v>
      </c>
      <c r="C51" s="24">
        <v>13</v>
      </c>
      <c r="D51" s="24" t="s">
        <v>77</v>
      </c>
      <c r="E51" s="24">
        <v>2</v>
      </c>
      <c r="F51" s="24" t="s">
        <v>78</v>
      </c>
      <c r="G51" s="25" t="s">
        <v>74</v>
      </c>
      <c r="H51" s="26">
        <v>39</v>
      </c>
      <c r="I51" s="27">
        <v>57</v>
      </c>
      <c r="J51" s="29">
        <v>107</v>
      </c>
      <c r="K51" s="22">
        <v>213.36</v>
      </c>
      <c r="L51" s="22">
        <v>5.5</v>
      </c>
      <c r="M51" s="22">
        <v>2840</v>
      </c>
      <c r="N51" s="22">
        <f t="shared" si="3"/>
        <v>117.87175240344955</v>
      </c>
      <c r="O51" s="22">
        <v>57.2</v>
      </c>
      <c r="P51" s="22">
        <f t="shared" si="4"/>
        <v>73.616399999999999</v>
      </c>
      <c r="Q51" s="22">
        <f t="shared" si="5"/>
        <v>7926.8158980127473</v>
      </c>
    </row>
    <row r="52" spans="1:17">
      <c r="A52" s="24">
        <v>42</v>
      </c>
      <c r="B52" s="24">
        <v>6042</v>
      </c>
      <c r="C52" s="24">
        <v>14</v>
      </c>
      <c r="D52" s="24" t="s">
        <v>75</v>
      </c>
      <c r="E52" s="24">
        <v>2</v>
      </c>
      <c r="F52" s="24" t="s">
        <v>76</v>
      </c>
      <c r="G52" s="25" t="s">
        <v>54</v>
      </c>
      <c r="H52" s="26">
        <v>37</v>
      </c>
      <c r="I52" s="27">
        <v>55</v>
      </c>
      <c r="J52" s="29">
        <v>105</v>
      </c>
      <c r="K52" s="22">
        <v>256.54000000000002</v>
      </c>
      <c r="L52" s="22">
        <v>5.5</v>
      </c>
      <c r="M52" s="22">
        <v>3460</v>
      </c>
      <c r="N52" s="22">
        <f t="shared" si="3"/>
        <v>119.43329423559676</v>
      </c>
      <c r="O52" s="22">
        <v>57.7</v>
      </c>
      <c r="P52" s="22">
        <f t="shared" si="4"/>
        <v>74.259900000000002</v>
      </c>
      <c r="Q52" s="22">
        <f t="shared" si="5"/>
        <v>8031.8287986278929</v>
      </c>
    </row>
    <row r="53" spans="1:17">
      <c r="A53" s="24">
        <v>28</v>
      </c>
      <c r="B53" s="24">
        <v>6028</v>
      </c>
      <c r="C53" s="24">
        <v>5</v>
      </c>
      <c r="D53" s="24" t="s">
        <v>72</v>
      </c>
      <c r="E53" s="24">
        <v>2</v>
      </c>
      <c r="F53" s="24" t="s">
        <v>73</v>
      </c>
      <c r="G53" s="25" t="s">
        <v>74</v>
      </c>
      <c r="H53" s="26">
        <v>36</v>
      </c>
      <c r="I53" s="27">
        <v>53</v>
      </c>
      <c r="J53" s="29">
        <v>106</v>
      </c>
      <c r="K53" s="22">
        <v>226.06</v>
      </c>
      <c r="L53" s="22">
        <v>5.5</v>
      </c>
      <c r="M53" s="22">
        <v>3050</v>
      </c>
      <c r="N53" s="22">
        <f t="shared" si="3"/>
        <v>119.47595729452357</v>
      </c>
      <c r="O53" s="22">
        <v>56.5</v>
      </c>
      <c r="P53" s="22">
        <f t="shared" si="4"/>
        <v>72.715499999999992</v>
      </c>
      <c r="Q53" s="22">
        <f t="shared" si="5"/>
        <v>8034.6978678227015</v>
      </c>
    </row>
    <row r="54" spans="1:17">
      <c r="A54" s="24">
        <v>49</v>
      </c>
      <c r="B54" s="24">
        <v>6049</v>
      </c>
      <c r="C54" s="24">
        <v>6</v>
      </c>
      <c r="D54" s="24" t="s">
        <v>80</v>
      </c>
      <c r="E54" s="24">
        <v>2</v>
      </c>
      <c r="F54" s="24" t="s">
        <v>81</v>
      </c>
      <c r="G54" s="25" t="s">
        <v>74</v>
      </c>
      <c r="H54" s="26">
        <v>36</v>
      </c>
      <c r="I54" s="27">
        <v>57</v>
      </c>
      <c r="J54" s="29">
        <v>95</v>
      </c>
      <c r="K54" s="22">
        <v>228.6</v>
      </c>
      <c r="L54" s="22">
        <v>5.5</v>
      </c>
      <c r="M54" s="22">
        <v>3175</v>
      </c>
      <c r="N54" s="22">
        <f t="shared" si="3"/>
        <v>122.99059611111109</v>
      </c>
      <c r="O54" s="22">
        <v>56.1</v>
      </c>
      <c r="P54" s="22">
        <f t="shared" si="4"/>
        <v>72.200699999999998</v>
      </c>
      <c r="Q54" s="22">
        <f t="shared" si="5"/>
        <v>8271.0555555555547</v>
      </c>
    </row>
    <row r="55" spans="1:17">
      <c r="A55" s="24">
        <v>45</v>
      </c>
      <c r="B55" s="24">
        <v>6045</v>
      </c>
      <c r="C55" s="24">
        <v>15</v>
      </c>
      <c r="D55" s="24" t="s">
        <v>79</v>
      </c>
      <c r="E55" s="24">
        <v>2</v>
      </c>
      <c r="F55" s="24" t="s">
        <v>53</v>
      </c>
      <c r="G55" s="25" t="s">
        <v>54</v>
      </c>
      <c r="H55" s="26">
        <v>41</v>
      </c>
      <c r="I55" s="27">
        <v>59</v>
      </c>
      <c r="J55" s="29">
        <v>101</v>
      </c>
      <c r="K55" s="22">
        <v>243.84</v>
      </c>
      <c r="L55" s="22">
        <v>5.5</v>
      </c>
      <c r="M55" s="22">
        <v>3180</v>
      </c>
      <c r="N55" s="22">
        <f t="shared" si="3"/>
        <v>115.4852644586614</v>
      </c>
      <c r="O55" s="22">
        <v>58.9</v>
      </c>
      <c r="P55" s="22">
        <f t="shared" si="4"/>
        <v>75.804299999999998</v>
      </c>
      <c r="Q55" s="22">
        <f t="shared" si="5"/>
        <v>7766.3257874015744</v>
      </c>
    </row>
  </sheetData>
  <sheetProtection formatColumns="0"/>
  <sortState xmlns:xlrd2="http://schemas.microsoft.com/office/spreadsheetml/2017/richdata2" ref="A2:AM56">
    <sortCondition ref="E2:E56"/>
    <sortCondition ref="D2:D56"/>
  </sortState>
  <dataValidations count="10">
    <dataValidation type="decimal" allowBlank="1" showDropDown="1" showInputMessage="1" showErrorMessage="1" errorTitle="Wrong value" error="Trait type is Numeric and length = 5, decimals = 1." promptTitle="Trait - Numeric" prompt="GROWTHST2" sqref="I2:I55" xr:uid="{912C5BE6-E5D2-714C-919C-E2097C51AA5C}">
      <formula1>-9999.9</formula1>
      <formula2>9999.9</formula2>
    </dataValidation>
    <dataValidation type="decimal" allowBlank="1" showDropDown="1" showInputMessage="1" showErrorMessage="1" errorTitle="Wrong value" error="Trait type is Numeric and length = 20, decimals = 2." promptTitle="Trait - Numeric" prompt="YLD_BUA" sqref="N2:N55" xr:uid="{0749A080-A454-E645-BE03-289B61BF3068}">
      <formula1>-1000000000000000000</formula1>
      <formula2>1000000000000000000</formula2>
    </dataValidation>
    <dataValidation type="decimal" allowBlank="1" showDropDown="1" showInputMessage="1" showErrorMessage="1" errorTitle="Wrong value" error="Trait type is Numeric and length = 8, decimals = 2." promptTitle="Trait - Numeric" prompt="TWTKGHL" sqref="O2:O55" xr:uid="{F47C3C8D-FCE7-DE4A-AEB5-74C96BF68912}">
      <formula1>-999999.99</formula1>
      <formula2>999999.99</formula2>
    </dataValidation>
    <dataValidation type="decimal" allowBlank="1" showDropDown="1" showInputMessage="1" showErrorMessage="1" errorTitle="Wrong value" error="Trait type is Numeric and length = 5, decimals = 2." promptTitle="Trait - Numeric" prompt="GROWTHSTAG" sqref="H2:H55" xr:uid="{52E196E4-150B-454D-9165-ED422870F35E}">
      <formula1>-999.99</formula1>
      <formula2>999.99</formula2>
    </dataValidation>
    <dataValidation type="decimal" allowBlank="1" showDropDown="1" showInputMessage="1" showErrorMessage="1" errorTitle="Wrong value" error="Trait type is Numeric and length = 18, decimals = 2." promptTitle="Trait - Numeric" prompt="YIELDG" sqref="M2:M55" xr:uid="{308FF0FA-6FE5-084D-9E7C-DCA903782832}">
      <formula1>-10000000000000000</formula1>
      <formula2>10000000000000000</formula2>
    </dataValidation>
    <dataValidation type="decimal" allowBlank="1" showDropDown="1" showInputMessage="1" showErrorMessage="1" errorTitle="Wrong value" error="Trait type is Numeric and length = 20, decimals = 2." promptTitle="Trait - Numeric" prompt="PLOTWID" sqref="L2:L28 L30:L55" xr:uid="{80613B10-2D42-D646-8A9C-94874BEFD772}">
      <formula1>-1000000000000000000</formula1>
      <formula2>1000000000000000000</formula2>
    </dataValidation>
    <dataValidation type="decimal" allowBlank="1" showDropDown="1" showInputMessage="1" showErrorMessage="1" errorTitle="Wrong value" error="Trait type is Numeric and length = 6, decimals = 2." promptTitle="Trait - Numeric" prompt="PLOTLEN" sqref="K2:K55" xr:uid="{F10648D1-1570-3E41-84EA-C546F00E2990}">
      <formula1>-9999.99</formula1>
      <formula2>9999.99</formula2>
    </dataValidation>
    <dataValidation type="decimal" allowBlank="1" showDropDown="1" showInputMessage="1" showErrorMessage="1" errorTitle="Wrong value" error="Trait type is Numeric and length = 20, decimals = 2." promptTitle="Trait - Numeric" prompt="HTCM" sqref="J2:J55" xr:uid="{CE55E249-0842-A445-826F-DF50BA725189}">
      <formula1>-1000000000000000000</formula1>
      <formula2>1000000000000000000</formula2>
    </dataValidation>
    <dataValidation type="textLength" operator="lessThanOrEqual" allowBlank="1" showDropDown="1" showInputMessage="1" showErrorMessage="1" errorTitle="Wrong value" error="Trait type is Alphanumeric and length = 6." promptTitle="Trait - Alphanumeric" prompt="HEADCODE" sqref="G2:G55" xr:uid="{F1D0BB22-F661-1A46-BE60-52BFE3A74671}">
      <formula1>6</formula1>
    </dataValidation>
    <dataValidation type="decimal" allowBlank="1" showDropDown="1" showInputMessage="1" showErrorMessage="1" errorTitle="Wrong value" error="Trait type is Numeric and length = 6, decimals = 2." promptTitle="Trait - Numeric" prompt="TWTLBSBU" sqref="P2:P55" xr:uid="{47C1FC4F-CA04-424B-A45A-209F8BD35069}">
      <formula1>-9999.99</formula1>
      <formula2>9999.99</formula2>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85A2D-7444-8B44-A3B8-9B0EDC655431}">
  <dimension ref="A1"/>
  <sheetViews>
    <sheetView workbookViewId="0">
      <selection activeCell="E42" sqref="E42"/>
    </sheetView>
  </sheetViews>
  <sheetFormatPr defaultColWidth="11"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A0277-49BA-46C3-9E25-5F7D90D5B67B}">
  <dimension ref="A1:A22"/>
  <sheetViews>
    <sheetView workbookViewId="0">
      <selection activeCell="D23" sqref="D23"/>
    </sheetView>
  </sheetViews>
  <sheetFormatPr defaultColWidth="8.85546875" defaultRowHeight="12.75"/>
  <sheetData>
    <row r="1" spans="1:1">
      <c r="A1" t="s">
        <v>22</v>
      </c>
    </row>
    <row r="3" spans="1:1">
      <c r="A3" t="s">
        <v>23</v>
      </c>
    </row>
    <row r="5" spans="1:1">
      <c r="A5" t="s">
        <v>24</v>
      </c>
    </row>
    <row r="7" spans="1:1">
      <c r="A7" t="s">
        <v>25</v>
      </c>
    </row>
    <row r="9" spans="1:1">
      <c r="A9" t="s">
        <v>26</v>
      </c>
    </row>
    <row r="11" spans="1:1">
      <c r="A11" t="s">
        <v>27</v>
      </c>
    </row>
    <row r="13" spans="1:1">
      <c r="A13" t="s">
        <v>28</v>
      </c>
    </row>
    <row r="14" spans="1:1">
      <c r="A14" t="s">
        <v>29</v>
      </c>
    </row>
    <row r="15" spans="1:1">
      <c r="A15" t="s">
        <v>30</v>
      </c>
    </row>
    <row r="16" spans="1:1">
      <c r="A16" t="s">
        <v>31</v>
      </c>
    </row>
    <row r="17" spans="1:1">
      <c r="A17" t="s">
        <v>32</v>
      </c>
    </row>
    <row r="18" spans="1:1">
      <c r="A18" t="s">
        <v>33</v>
      </c>
    </row>
    <row r="19" spans="1:1">
      <c r="A19" t="s">
        <v>34</v>
      </c>
    </row>
    <row r="20" spans="1:1">
      <c r="A20" t="s">
        <v>35</v>
      </c>
    </row>
    <row r="22" spans="1:1">
      <c r="A2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Form-Means</vt:lpstr>
      <vt:lpstr>Raw data</vt:lpstr>
      <vt:lpstr>Additional Info</vt:lpstr>
      <vt:lpstr>WWCOE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Myron O Fountain</dc:creator>
  <cp:lastModifiedBy>McLane, Judene</cp:lastModifiedBy>
  <cp:lastPrinted>2021-09-06T20:33:00Z</cp:lastPrinted>
  <dcterms:created xsi:type="dcterms:W3CDTF">2019-07-26T18:31:39Z</dcterms:created>
  <dcterms:modified xsi:type="dcterms:W3CDTF">2022-10-21T20:22:30Z</dcterms:modified>
</cp:coreProperties>
</file>